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DATI\SEGRETARIO\SEGRETARIO-PORTIGLIATTI\PERSONALE\PERFORMANCE\2024\VALUTAZIONI 2024\"/>
    </mc:Choice>
  </mc:AlternateContent>
  <xr:revisionPtr revIDLastSave="0" documentId="13_ncr:1_{3FF627A7-2841-4E9A-AAD6-4AFA3D76B4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9" i="1" l="1"/>
  <c r="C57" i="1"/>
  <c r="C143" i="1" l="1"/>
  <c r="J141" i="1"/>
  <c r="I141" i="1"/>
  <c r="H141" i="1"/>
  <c r="G141" i="1"/>
  <c r="F141" i="1"/>
  <c r="E141" i="1"/>
  <c r="D141" i="1"/>
  <c r="C141" i="1"/>
  <c r="C144" i="1" s="1"/>
  <c r="E143" i="1" s="1"/>
  <c r="B141" i="1"/>
  <c r="I116" i="1"/>
  <c r="H116" i="1"/>
  <c r="G116" i="1"/>
  <c r="F116" i="1"/>
  <c r="E116" i="1"/>
  <c r="D116" i="1"/>
  <c r="C116" i="1"/>
  <c r="I111" i="1"/>
  <c r="H111" i="1"/>
  <c r="G111" i="1"/>
  <c r="F111" i="1"/>
  <c r="E111" i="1"/>
  <c r="D111" i="1"/>
  <c r="C111" i="1"/>
  <c r="I107" i="1"/>
  <c r="H107" i="1"/>
  <c r="G107" i="1"/>
  <c r="F107" i="1"/>
  <c r="E107" i="1"/>
  <c r="D107" i="1"/>
  <c r="C107" i="1"/>
  <c r="I102" i="1"/>
  <c r="H102" i="1"/>
  <c r="G102" i="1"/>
  <c r="F102" i="1"/>
  <c r="E102" i="1"/>
  <c r="D102" i="1"/>
  <c r="C102" i="1"/>
  <c r="I97" i="1"/>
  <c r="H97" i="1"/>
  <c r="G97" i="1"/>
  <c r="F97" i="1"/>
  <c r="E97" i="1"/>
  <c r="D97" i="1"/>
  <c r="C97" i="1"/>
  <c r="I92" i="1"/>
  <c r="H92" i="1"/>
  <c r="G92" i="1"/>
  <c r="F92" i="1"/>
  <c r="E92" i="1"/>
  <c r="D92" i="1"/>
  <c r="C92" i="1"/>
  <c r="B85" i="1"/>
  <c r="I84" i="1"/>
  <c r="H84" i="1"/>
  <c r="G84" i="1"/>
  <c r="F84" i="1"/>
  <c r="E84" i="1"/>
  <c r="D84" i="1"/>
  <c r="C84" i="1"/>
  <c r="I80" i="1"/>
  <c r="H80" i="1"/>
  <c r="G80" i="1"/>
  <c r="F80" i="1"/>
  <c r="E80" i="1"/>
  <c r="D80" i="1"/>
  <c r="C80" i="1"/>
  <c r="I76" i="1"/>
  <c r="H76" i="1"/>
  <c r="G76" i="1"/>
  <c r="F76" i="1"/>
  <c r="E76" i="1"/>
  <c r="D76" i="1"/>
  <c r="C76" i="1"/>
  <c r="J99" i="1" l="1"/>
  <c r="J88" i="1"/>
  <c r="J108" i="1"/>
  <c r="J93" i="1"/>
  <c r="C117" i="1" s="1"/>
  <c r="G117" i="1" s="1"/>
  <c r="B120" i="1" s="1"/>
  <c r="J112" i="1"/>
  <c r="J103" i="1"/>
  <c r="J81" i="1"/>
  <c r="J77" i="1"/>
  <c r="J73" i="1"/>
  <c r="C85" i="1" l="1"/>
  <c r="G85" i="1" s="1"/>
  <c r="B119" i="1" s="1"/>
  <c r="G119" i="1" s="1"/>
  <c r="I56" i="1" l="1"/>
  <c r="H56" i="1"/>
  <c r="G56" i="1"/>
  <c r="F56" i="1"/>
  <c r="E56" i="1"/>
  <c r="D56" i="1"/>
  <c r="C56" i="1"/>
  <c r="I51" i="1"/>
  <c r="H51" i="1"/>
  <c r="G51" i="1"/>
  <c r="F51" i="1"/>
  <c r="E51" i="1"/>
  <c r="D51" i="1"/>
  <c r="C51" i="1"/>
  <c r="I47" i="1"/>
  <c r="H47" i="1"/>
  <c r="G47" i="1"/>
  <c r="F47" i="1"/>
  <c r="E47" i="1"/>
  <c r="D47" i="1"/>
  <c r="C47" i="1"/>
  <c r="I42" i="1"/>
  <c r="H42" i="1"/>
  <c r="G42" i="1"/>
  <c r="F42" i="1"/>
  <c r="E42" i="1"/>
  <c r="D42" i="1"/>
  <c r="C42" i="1"/>
  <c r="I38" i="1"/>
  <c r="H38" i="1"/>
  <c r="G38" i="1"/>
  <c r="F38" i="1"/>
  <c r="E38" i="1"/>
  <c r="D38" i="1"/>
  <c r="C38" i="1"/>
  <c r="I33" i="1"/>
  <c r="H33" i="1"/>
  <c r="G33" i="1"/>
  <c r="F33" i="1"/>
  <c r="E33" i="1"/>
  <c r="D33" i="1"/>
  <c r="C33" i="1"/>
  <c r="B26" i="1"/>
  <c r="I25" i="1"/>
  <c r="H25" i="1"/>
  <c r="G25" i="1"/>
  <c r="F25" i="1"/>
  <c r="E25" i="1"/>
  <c r="D25" i="1"/>
  <c r="C25" i="1"/>
  <c r="I21" i="1"/>
  <c r="H21" i="1"/>
  <c r="G21" i="1"/>
  <c r="F21" i="1"/>
  <c r="E21" i="1"/>
  <c r="D21" i="1"/>
  <c r="C21" i="1"/>
  <c r="I17" i="1"/>
  <c r="H17" i="1"/>
  <c r="G17" i="1"/>
  <c r="F17" i="1"/>
  <c r="E17" i="1"/>
  <c r="D17" i="1"/>
  <c r="C17" i="1"/>
  <c r="J34" i="1" l="1"/>
  <c r="J29" i="1"/>
  <c r="J48" i="1"/>
  <c r="J39" i="1"/>
  <c r="J52" i="1"/>
  <c r="J43" i="1"/>
  <c r="J22" i="1"/>
  <c r="J18" i="1"/>
  <c r="J14" i="1"/>
  <c r="C26" i="1" l="1"/>
  <c r="G26" i="1" s="1"/>
  <c r="G5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Passerini</author>
  </authors>
  <commentList>
    <comment ref="C14" authorId="0" shapeId="0" xr:uid="{3AAA052F-6D53-4BB3-A4C3-E3B78F0683F9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4" authorId="0" shapeId="0" xr:uid="{82047D98-C57B-4063-885D-8008030CFD38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14" authorId="0" shapeId="0" xr:uid="{71B5BF27-D88C-4ACF-AE0E-B04025EF49E7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14" authorId="0" shapeId="0" xr:uid="{A78A74F0-14FE-4370-BE89-39DD9B09BF6B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14" authorId="0" shapeId="0" xr:uid="{8291CBB6-17F8-4C60-B9CC-51A8CFA0B857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14" authorId="0" shapeId="0" xr:uid="{E563E32B-CEAD-4F21-8A6A-C8323EF7803A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14" authorId="0" shapeId="0" xr:uid="{7DCFE6E7-D8B0-4ACA-944D-0D3F11A5268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18" authorId="0" shapeId="0" xr:uid="{33BE616F-9759-46BB-93DB-E05AAE10F812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8" authorId="0" shapeId="0" xr:uid="{20568D9F-5E0C-4244-B013-5239B37CDA43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18" authorId="0" shapeId="0" xr:uid="{977A136B-E0CE-40DB-BFDA-3B63C5B986F7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18" authorId="0" shapeId="0" xr:uid="{9A879A34-3429-40E2-B32A-90F2D925A9F1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18" authorId="0" shapeId="0" xr:uid="{2D567725-C5CF-4045-B87C-C2A4435B8C35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18" authorId="0" shapeId="0" xr:uid="{210E6E60-A428-47A3-A3A2-B315E2CF7D9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18" authorId="0" shapeId="0" xr:uid="{6B08A8CF-A0BF-408C-9585-1ACBF8847B33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22" authorId="0" shapeId="0" xr:uid="{02343E76-3A7E-49F8-A934-CF5168CF8C9F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22" authorId="0" shapeId="0" xr:uid="{7DA2826A-839C-4002-83B8-30088BCDD579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22" authorId="0" shapeId="0" xr:uid="{980907A4-45D4-469E-8C38-B2F48BAFD3EB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22" authorId="0" shapeId="0" xr:uid="{7DFBD724-EF58-4042-A83F-BF509AF9188C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22" authorId="0" shapeId="0" xr:uid="{7AE81AA1-3BED-414C-81E0-16ABD8600793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22" authorId="0" shapeId="0" xr:uid="{1ABE8FAF-8F2D-4955-9A10-29A49EBDA40A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22" authorId="0" shapeId="0" xr:uid="{AB179BBA-DB78-4D7A-A916-0905B14356EF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29" authorId="0" shapeId="0" xr:uid="{BA4A16D5-AF6F-4FC4-B2B3-6756596F0A6C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29" authorId="0" shapeId="0" xr:uid="{1920AF8E-4B8A-4096-A5EF-EAB0ECB60ECE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29" authorId="0" shapeId="0" xr:uid="{F65FF14E-F47E-4341-A45C-AACD99034DFA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29" authorId="0" shapeId="0" xr:uid="{9BD382A5-B6C2-4062-AA3F-46676110D643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29" authorId="0" shapeId="0" xr:uid="{9A74D34D-7D30-4301-8836-2E8D3E7854D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29" authorId="0" shapeId="0" xr:uid="{0A8D7311-CB39-4FFD-A8CB-941C07FD90FE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29" authorId="0" shapeId="0" xr:uid="{D4B13F94-65BF-4620-8DF0-4BFD62BEBC88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34" authorId="0" shapeId="0" xr:uid="{C4645F53-3F65-4413-B722-E91ADD3FB0FB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34" authorId="0" shapeId="0" xr:uid="{B753F129-E8F1-43DF-A9DD-9866F22EE318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34" authorId="0" shapeId="0" xr:uid="{04B908A4-0886-43A9-B613-DEE517A2665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34" authorId="0" shapeId="0" xr:uid="{644C1F46-FDF7-4184-B87B-B21C19612E65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34" authorId="0" shapeId="0" xr:uid="{FA7C8059-2B1D-443C-866C-6F5ABEF46FA5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34" authorId="0" shapeId="0" xr:uid="{C81BB63D-0C13-4CC5-8272-C88CA7AF1E1F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34" authorId="0" shapeId="0" xr:uid="{F0B03242-8DBC-4CA4-99E6-5BBB7E9CD6FC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39" authorId="0" shapeId="0" xr:uid="{0F95F076-51F2-4D5F-B06D-FAEF8CDB4211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39" authorId="0" shapeId="0" xr:uid="{93B28422-5F15-4526-80B1-73E105ACB31A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39" authorId="0" shapeId="0" xr:uid="{18ADA96D-3D0F-4A8E-A246-513CC3EED67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39" authorId="0" shapeId="0" xr:uid="{78F3F67D-49CC-41C9-A257-A61EB2164934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39" authorId="0" shapeId="0" xr:uid="{307D3903-00AD-4346-8A2B-79263E7CCCAF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39" authorId="0" shapeId="0" xr:uid="{19ACFC43-CCF4-47E9-B2D7-00F18A65AA58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39" authorId="0" shapeId="0" xr:uid="{66117B34-8732-44AF-B5D0-1F4E5F40D3A5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43" authorId="0" shapeId="0" xr:uid="{4495B2BE-0A2C-4272-B4AE-F3746C679FBB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43" authorId="0" shapeId="0" xr:uid="{3FF3AA1C-719B-40BC-BD8F-35C00BC3DD36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43" authorId="0" shapeId="0" xr:uid="{595D0A97-D86F-4FD1-8D43-1A59297E5883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43" authorId="0" shapeId="0" xr:uid="{9168A224-B596-4EDD-A455-E262814F65B7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43" authorId="0" shapeId="0" xr:uid="{4AA11329-8910-41E5-8C47-6E0D2DEF344B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43" authorId="0" shapeId="0" xr:uid="{878ED0C1-005F-4C85-BB10-C8D651DDF1BB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43" authorId="0" shapeId="0" xr:uid="{F112337D-DA51-40EB-8B76-5874C754CE4F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48" authorId="0" shapeId="0" xr:uid="{427DDF1B-9BEA-4227-BC4D-47A9E5841EE9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48" authorId="0" shapeId="0" xr:uid="{327370CA-8D96-4477-AD14-488B3A4A4CE1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 durante l'anno e/o ha presentato ripetuti atteggiamenti negativi e non collaborativi</t>
        </r>
      </text>
    </comment>
    <comment ref="E48" authorId="0" shapeId="0" xr:uid="{00A9DE21-FE36-4DDE-988F-CB15C0903633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dell'organizzazionee</t>
        </r>
      </text>
    </comment>
    <comment ref="F48" authorId="0" shapeId="0" xr:uid="{F10E5025-49BC-4CF7-8561-30EFB94947AF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ma con prestazioni non ancora adeguate alle aspettative di ruolo</t>
        </r>
      </text>
    </comment>
    <comment ref="G48" authorId="0" shapeId="0" xr:uid="{2E11C5E9-0501-4E43-9D97-9DF9340C860A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 ruolo, pur rilevando aree significative di miglioramento</t>
        </r>
      </text>
    </comment>
    <comment ref="H48" authorId="0" shapeId="0" xr:uid="{C39991F1-3655-4BF7-AF57-671223A802C9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ma che non hanno consentito il miglioramento dell’organizzazione </t>
        </r>
      </text>
    </comment>
    <comment ref="I48" authorId="0" shapeId="0" xr:uid="{834976E9-0153-48F4-81DA-A26F4D0F8D06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e l’innovazione dell’organizzazione</t>
        </r>
      </text>
    </comment>
    <comment ref="C52" authorId="0" shapeId="0" xr:uid="{3178B0B4-5B9D-426B-AB02-6396FADCBBA8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52" authorId="0" shapeId="0" xr:uid="{C36F2AEC-2224-430D-B607-4116946AE482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52" authorId="0" shapeId="0" xr:uid="{394C3BB0-7EAD-48DE-B06E-E00FE1DF0994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52" authorId="0" shapeId="0" xr:uid="{67F05295-FA1F-466D-8FA1-C7E38887D327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52" authorId="0" shapeId="0" xr:uid="{633D49FE-AEB3-4A66-96E9-63B959459D15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52" authorId="0" shapeId="0" xr:uid="{57A6BC3E-BA10-4186-959B-350BBE6EEB04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52" authorId="0" shapeId="0" xr:uid="{F3C4A8B5-2C9F-4C71-AEAA-639C54184315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73" authorId="0" shapeId="0" xr:uid="{742D868E-B4A6-4987-9FA3-96B6E3024836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73" authorId="0" shapeId="0" xr:uid="{725F4768-095B-4BD4-AAFD-56D3816589F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73" authorId="0" shapeId="0" xr:uid="{4C29935D-0C8E-4AD0-908E-48F6DF6AC684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73" authorId="0" shapeId="0" xr:uid="{62609851-D9B4-4B56-A2D0-D1BD98423DE1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73" authorId="0" shapeId="0" xr:uid="{9E6F748B-9174-40D8-AB34-89349DDADB0D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73" authorId="0" shapeId="0" xr:uid="{96C4758F-3A9C-4B34-8153-E2FB4AE8E52F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73" authorId="0" shapeId="0" xr:uid="{7C94C748-9DDB-4F4F-8F00-93D683599175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77" authorId="0" shapeId="0" xr:uid="{DCD6A810-D3C5-494E-8003-7A793A248A5D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77" authorId="0" shapeId="0" xr:uid="{751CA17C-490D-435F-82DF-E0F5ED8A1F77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77" authorId="0" shapeId="0" xr:uid="{F763F0A2-EA72-45CF-B611-81F85DC4E1C2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77" authorId="0" shapeId="0" xr:uid="{8A7B387A-9F1E-4514-AC43-1F601A72D967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77" authorId="0" shapeId="0" xr:uid="{D6C54FC2-04E4-4DAC-9FE8-072B48E9B949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77" authorId="0" shapeId="0" xr:uid="{E33582E4-4D17-4729-AF9B-8D00417794B3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77" authorId="0" shapeId="0" xr:uid="{ED899202-C028-4B53-81C5-4C865146C81E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81" authorId="0" shapeId="0" xr:uid="{75D8C879-4C5B-47BC-A6B0-932CDC35B3EC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81" authorId="0" shapeId="0" xr:uid="{81802332-DE27-425F-8E9C-F021D2C9C6B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81" authorId="0" shapeId="0" xr:uid="{BB1F795D-8D91-4533-ACE8-5875E2AA3E33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81" authorId="0" shapeId="0" xr:uid="{F28A52D8-6B81-4453-90AD-4BE0A7C4EEA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81" authorId="0" shapeId="0" xr:uid="{16344973-B9F1-4A1E-91A2-7CA94E2A59E2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81" authorId="0" shapeId="0" xr:uid="{B8DF9E1A-5CAE-4F19-BB09-2BB9746CFFDF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81" authorId="0" shapeId="0" xr:uid="{6821F0F3-EB16-47DC-8FB0-545506B89736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88" authorId="0" shapeId="0" xr:uid="{9332AFF4-934E-47C4-979C-CF3F0A3716E7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88" authorId="0" shapeId="0" xr:uid="{668C786A-34BF-456A-A16A-6F6BCEE0FD8D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88" authorId="0" shapeId="0" xr:uid="{A0B4558B-AC64-46B4-A7F5-87091BBAEC8D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88" authorId="0" shapeId="0" xr:uid="{093F57F9-04A8-4AA1-8F8A-F315A46195FA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88" authorId="0" shapeId="0" xr:uid="{37D14CBE-8D9A-4CD7-B644-4B0689323F1F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88" authorId="0" shapeId="0" xr:uid="{744B16C1-E82C-4C2B-964E-D28A024A9A5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88" authorId="0" shapeId="0" xr:uid="{A17C53D3-8010-4018-BD4F-8ABD667239EE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93" authorId="0" shapeId="0" xr:uid="{859ACC63-A2ED-4103-B0C8-3CC821359546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93" authorId="0" shapeId="0" xr:uid="{30F94ABF-6259-4E92-B18D-C85075FDA5BC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93" authorId="0" shapeId="0" xr:uid="{6637403B-22FC-41F0-B4BE-0CD393B603F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93" authorId="0" shapeId="0" xr:uid="{1C50F20E-B159-4B78-865B-31A8381AEF0B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93" authorId="0" shapeId="0" xr:uid="{3E6920C5-6265-4CAF-ABC6-9869861F32E3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93" authorId="0" shapeId="0" xr:uid="{346C310C-9746-412C-A688-8D99AB6619CA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93" authorId="0" shapeId="0" xr:uid="{919CE8CA-C478-4752-BC2A-417457FDF716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99" authorId="0" shapeId="0" xr:uid="{26E26799-8DAA-4299-8367-40D86E501C77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99" authorId="0" shapeId="0" xr:uid="{DEA05466-802D-494E-A850-75F346DE380F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99" authorId="0" shapeId="0" xr:uid="{6A6CE639-0C37-44E0-8248-6A1E4682B8A7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99" authorId="0" shapeId="0" xr:uid="{F3CCD880-171A-4340-90C5-88F1780FE79E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99" authorId="0" shapeId="0" xr:uid="{D60C057E-D41F-433E-94B9-E90CA7563504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99" authorId="0" shapeId="0" xr:uid="{D6B3730F-AA25-424D-B1D7-651562D2AE7F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99" authorId="0" shapeId="0" xr:uid="{4D97636B-8655-4CD1-B134-EE667035166E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103" authorId="0" shapeId="0" xr:uid="{F2CE83BB-156F-4AD1-A086-30B93FA6D235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03" authorId="0" shapeId="0" xr:uid="{E1F12714-565A-4127-8730-03071C6963BA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103" authorId="0" shapeId="0" xr:uid="{472B5F70-C1AC-42DF-B5C1-84E3FBB6559C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103" authorId="0" shapeId="0" xr:uid="{C707579E-A961-4A1F-A4E0-87A5BD7A7724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103" authorId="0" shapeId="0" xr:uid="{C7E967DA-6033-4ABD-8DF2-1B848F0C9467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103" authorId="0" shapeId="0" xr:uid="{A2C34C45-BC24-435C-8782-E505CD2D4D4E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103" authorId="0" shapeId="0" xr:uid="{485AB418-5C26-4CC6-8B53-6845A9B140F5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108" authorId="0" shapeId="0" xr:uid="{66CB3690-FAD1-4158-B512-E51D31EB58C9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08" authorId="0" shapeId="0" xr:uid="{44AF57A4-527E-4B69-B17D-0707E22033F6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 durante l'anno e/o ha presentato ripetuti atteggiamenti negativi e non collaborativi</t>
        </r>
      </text>
    </comment>
    <comment ref="E108" authorId="0" shapeId="0" xr:uid="{AEDD446C-72BB-4523-8A4A-3978DA4F0F86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dell'organizzazionee</t>
        </r>
      </text>
    </comment>
    <comment ref="F108" authorId="0" shapeId="0" xr:uid="{A6224375-9647-43C7-BAC9-C5B44B7DEF4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ma con prestazioni non ancora adeguate alle aspettative di ruolo</t>
        </r>
      </text>
    </comment>
    <comment ref="G108" authorId="0" shapeId="0" xr:uid="{3D53A922-4A07-486C-80E7-3E3B9634455E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 ruolo, pur rilevando aree significative di miglioramento</t>
        </r>
      </text>
    </comment>
    <comment ref="H108" authorId="0" shapeId="0" xr:uid="{EB0DDBA9-7F44-4196-836F-30F93D927B8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ma che non hanno consentito il miglioramento dell’organizzazione </t>
        </r>
      </text>
    </comment>
    <comment ref="I108" authorId="0" shapeId="0" xr:uid="{B143901B-A56F-418D-ACDA-1E57618045CE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e l’innovazione dell’organizzazione</t>
        </r>
      </text>
    </comment>
    <comment ref="C112" authorId="0" shapeId="0" xr:uid="{5D19DD57-DFFA-4786-870D-87709830B43F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12" authorId="0" shapeId="0" xr:uid="{897161E9-7FD7-4366-B37E-B0D66865EEDE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112" authorId="0" shapeId="0" xr:uid="{6B1AAEE6-F129-4BBC-94F9-C4F59A7AEBDA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112" authorId="0" shapeId="0" xr:uid="{8B903653-A2B6-4518-9904-E00406501AD1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112" authorId="0" shapeId="0" xr:uid="{8CDE9AEA-7021-470F-9E34-19F75C66376A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112" authorId="0" shapeId="0" xr:uid="{37D40455-8245-4041-8A0A-D8E2E1B40194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112" authorId="0" shapeId="0" xr:uid="{7B2E0AAF-C695-4103-B460-3B48C2EA01EF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D127" authorId="0" shapeId="0" xr:uid="{86323B4E-EC6C-49E7-9FB9-A499DB854CC2}">
      <text>
        <r>
          <rPr>
            <b/>
            <sz val="8"/>
            <color indexed="81"/>
            <rFont val="Tahoma"/>
            <family val="2"/>
          </rPr>
          <t>Inferiore alle attese
Non adeguato</t>
        </r>
        <r>
          <rPr>
            <sz val="8"/>
            <color indexed="81"/>
            <rFont val="Tahoma"/>
          </rPr>
          <t xml:space="preserve">
il comportamento dell'interessato è stato oggetto di contestazioni disciplinari, oppure  non  ha determinato  nessun apporto alla struttura organizzativa</t>
        </r>
      </text>
    </comment>
    <comment ref="E127" authorId="0" shapeId="0" xr:uid="{51ECCCB1-B246-45D6-A7A2-67DDB1756C69}">
      <text>
        <r>
          <rPr>
            <b/>
            <sz val="8"/>
            <color indexed="81"/>
            <rFont val="Tahoma"/>
          </rPr>
          <t xml:space="preserve">Parzialmente inferiore alle attese
Parzialmente non adeguato 
</t>
        </r>
        <r>
          <rPr>
            <sz val="8"/>
            <color indexed="81"/>
            <rFont val="Tahoma"/>
            <family val="2"/>
          </rPr>
          <t>il comportamento dell'interessato  è stato oggetto di ripetute osservazioni durante l'anno ed è atteso un miglioramento da perseguire nel prossimo periodo</t>
        </r>
        <r>
          <rPr>
            <b/>
            <sz val="8"/>
            <color indexed="81"/>
            <rFont val="Tahoma"/>
          </rPr>
          <t>.</t>
        </r>
        <r>
          <rPr>
            <sz val="8"/>
            <color indexed="81"/>
            <rFont val="Tahoma"/>
          </rPr>
          <t xml:space="preserve">
</t>
        </r>
      </text>
    </comment>
    <comment ref="F127" authorId="0" shapeId="0" xr:uid="{FD50A34F-D26B-4F91-B160-0B4AF37D1B65}">
      <text>
        <r>
          <rPr>
            <b/>
            <sz val="8"/>
            <color indexed="81"/>
            <rFont val="Tahoma"/>
          </rPr>
          <t>Parzialmente inferiore alle attese
Sufficiente</t>
        </r>
        <r>
          <rPr>
            <sz val="8"/>
            <color indexed="81"/>
            <rFont val="Tahoma"/>
          </rPr>
          <t xml:space="preserve">
Il comportamento dell'interessato  è accettabile pur tuttavia non concorre a migliorare le prestazioni  dell'organizzazione</t>
        </r>
      </text>
    </comment>
    <comment ref="G127" authorId="0" shapeId="0" xr:uid="{2652E276-2918-4A34-B336-A41BAD0D59B3}">
      <text>
        <r>
          <rPr>
            <b/>
            <sz val="8"/>
            <color indexed="81"/>
            <rFont val="Tahoma"/>
          </rPr>
          <t xml:space="preserve">Rispondente alle attese
Più che sufficiente
</t>
        </r>
        <r>
          <rPr>
            <sz val="8"/>
            <color indexed="81"/>
            <rFont val="Tahoma"/>
            <family val="2"/>
          </rPr>
          <t xml:space="preserve">Il comportamento dell'interessato  è accettabile, con alcune prestazioni di livello soddisfacente, ma non ancora adeguate alle aspettative. 
</t>
        </r>
      </text>
    </comment>
    <comment ref="H127" authorId="0" shapeId="0" xr:uid="{387CFB2F-D79A-4657-8542-EFAB27C78453}">
      <text>
        <r>
          <rPr>
            <b/>
            <sz val="8"/>
            <color indexed="81"/>
            <rFont val="Tahoma"/>
            <family val="2"/>
          </rPr>
          <t>Rispondente alle attese
Adeguato</t>
        </r>
        <r>
          <rPr>
            <sz val="8"/>
            <color indexed="81"/>
            <rFont val="Tahoma"/>
          </rPr>
          <t xml:space="preserve">
Il comportamento dell'interessato  è adeguato al ruolo, con significative prestazioni, ma necessita di miglioramento</t>
        </r>
      </text>
    </comment>
    <comment ref="I127" authorId="0" shapeId="0" xr:uid="{9C7769B9-4115-4F9B-AD8E-B645D6AB6B72}">
      <text>
        <r>
          <rPr>
            <b/>
            <sz val="8"/>
            <color indexed="81"/>
            <rFont val="Tahoma"/>
          </rPr>
          <t xml:space="preserve">Superiore alle attese
Più che adeguato
</t>
        </r>
        <r>
          <rPr>
            <sz val="8"/>
            <color indexed="81"/>
            <rFont val="Tahoma"/>
          </rPr>
          <t>Il comportamento dell'interessato  è caratterizzato da prestazioni quantitativamente o qualitativamente apprezzabili ma ancora caratterizzate da spazi di miglioramento</t>
        </r>
      </text>
    </comment>
    <comment ref="J127" authorId="0" shapeId="0" xr:uid="{BA937B23-1FC8-4F4E-AF43-D447A33A7A9A}">
      <text>
        <r>
          <rPr>
            <b/>
            <sz val="8"/>
            <color indexed="81"/>
            <rFont val="Tahoma"/>
          </rPr>
          <t>Assai superiore alle attese
Eccellente</t>
        </r>
        <r>
          <rPr>
            <sz val="8"/>
            <color indexed="81"/>
            <rFont val="Tahoma"/>
          </rPr>
          <t xml:space="preserve">
Il comportamento dell'interessato  è caratterizzato da prestazioni ineccepibili sia sotto il  profilo quantitativo che qualitativo, ovvero concorre a migliorare l'organizzazione</t>
        </r>
      </text>
    </comment>
    <comment ref="A128" authorId="0" shapeId="0" xr:uid="{BB74CDFF-2F83-4149-A9E4-C3267CA16EB6}">
      <text>
        <r>
          <rPr>
            <sz val="8"/>
            <color indexed="81"/>
            <rFont val="Tahoma"/>
            <family val="2"/>
          </rPr>
          <t>Indica la capacità di interagire, entrando in sintonia con gli interlocutori, anche di altri servizi, fornendo aiuto ed informazioni e accettando di condividere la responsabilità dei risultati.
Denota la disponibilità a relazionarsi in modo costruttivo con  i propri collaboratori, con i  colleghi, gli Amministratori e in generale con gli interlocutori dell’Ente, facendosi accettare e stabilendo un rapporto di fiducia e cooperazione.</t>
        </r>
      </text>
    </comment>
    <comment ref="A129" authorId="0" shapeId="0" xr:uid="{90DD60EE-445A-4C07-B31C-9F7BB1817C6B}">
      <text>
        <r>
          <rPr>
            <sz val="8"/>
            <color indexed="81"/>
            <rFont val="Tahoma"/>
            <family val="2"/>
          </rPr>
          <t>Indica la capacità di impegnarsi per promuovere e gestire il cambiamento, ottenendo risultati,
agendo con spirito di iniziativa.</t>
        </r>
        <r>
          <rPr>
            <sz val="8"/>
            <color indexed="81"/>
            <rFont val="Tahoma"/>
          </rPr>
          <t xml:space="preserve">
Presuppone l’attitudine a ricercare nuove soluzioni, svincolate dagli schemi tradizionali o abituali, restando in sintonia con gli obiettivi da perseguire. 
Comprende la creatività, cioè la capacità di innovare/ampliare i possibili approcci alle situazioni e ai problemi, facendo ricorso all’immaginazione e producendo idee originali dalle quali trarre nuovi spunti applicativi, utilizzano schemi di pensiero e di comportamento variabili, in funzione di differenti situazioni e contesti. 
Denota  la propensione/ disponibilità al cambiamento</t>
        </r>
      </text>
    </comment>
    <comment ref="A130" authorId="0" shapeId="0" xr:uid="{A45B87B0-C34F-45CC-9153-AE34FC72E5F5}">
      <text>
        <r>
          <rPr>
            <sz val="8"/>
            <color indexed="81"/>
            <rFont val="Tahoma"/>
            <family val="2"/>
          </rPr>
          <t xml:space="preserve">Indica la capacità di realizzare il lavoro con il minor impiego possibile di tempo, denaro e risorse. È riflessa dalla consapevolezza dei costi e dei benefici, dalla minimizzazione degli sprechi. 
Implica la capacità di individuare e articolare razionalmente i processi delle attività da svolgere, assegnare correttamente responsabilità e compiti, scegliere modalità operative efficienti e allocare le risorse disponibili in misura appropriata alle competenze richieste e ai carichi di lavoro. </t>
        </r>
      </text>
    </comment>
    <comment ref="A131" authorId="0" shapeId="0" xr:uid="{FD8F0A57-D048-4764-93FD-747B66B7A2CF}">
      <text>
        <r>
          <rPr>
            <sz val="8"/>
            <color indexed="81"/>
            <rFont val="Tahoma"/>
          </rPr>
          <t>Denota l’attitudine ad operare per obiettivi  per raggiungere il risultato traducendo in azioni efficaci e concrete quanto progettato.
Il perseguire il risultato atteso presuppone la capacità di prendere tempestivamente e razionalmente le decisioni, valutando in modo realistico vincoli ed opportunità, accettando i margini di rischio e di incertezza,  gestendo in modo flessibile ed equilibrato situazioni impreviste, mutevoli e poco strutturate.</t>
        </r>
      </text>
    </comment>
    <comment ref="A132" authorId="0" shapeId="0" xr:uid="{B574D9EE-18C4-4318-8381-46D512D64AF3}">
      <text>
        <r>
          <rPr>
            <sz val="8"/>
            <color indexed="81"/>
            <rFont val="Tahoma"/>
            <family val="2"/>
          </rPr>
          <t>Indica la  capacità di organizzare il consenso, di ottenere collaborazione e di guidare persone o gruppi per il raggiungimento degli obiettivi prefissati.</t>
        </r>
        <r>
          <rPr>
            <sz val="8"/>
            <color indexed="81"/>
            <rFont val="Tahoma"/>
          </rPr>
          <t xml:space="preserve">
Designa la capacità di assumere con autorevolezza e sicurezza un ruolo di guida di altri, indirizzando ed inducendo stimoli e motivazioni che spingano al raggiungimento dei risultati.
Comprende la capacità di orientare e organizzare il consenso, di ottenere collaborazione e di coordinare lavori di gruppo, promuovendo la crescita professionale e gestionale dei collaboratori, individuandone correttamente capacità e attitudini.</t>
        </r>
      </text>
    </comment>
    <comment ref="A133" authorId="0" shapeId="0" xr:uid="{EFC6CD0E-2F43-4723-AF87-29DE5875A3EC}">
      <text>
        <r>
          <rPr>
            <sz val="8"/>
            <color indexed="81"/>
            <rFont val="Tahoma"/>
            <family val="2"/>
          </rPr>
          <t>Esprime la capacità di porsi in un’ottica allargata, interpretando problemi e fenomeni nel loro contesto, cogliendone relazioni e interdipendenze e formulando priorità in una logica d’insieme. 
La capacità di "visione" presuppone capacità di sintesi, cioè la capacità di estrarre gli elementi essenziali dei fenomeni da valutare e di comporli in un quadro d’insieme coerente, di cogliere le priorità e le connessioni fra i fatti per adeguare la programmazione e l'azione al contesto modificato.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<sst xmlns="http://schemas.openxmlformats.org/spreadsheetml/2006/main" count="174" uniqueCount="70">
  <si>
    <t>Obiettivi assegnati</t>
  </si>
  <si>
    <t>% partecipazione</t>
  </si>
  <si>
    <t>% risultato raggiunto</t>
  </si>
  <si>
    <t>descrizione (processo performante/obiettivo esecutivo)</t>
  </si>
  <si>
    <t>tipologia</t>
  </si>
  <si>
    <t>APPORTO QUALITATIVO E CONCORSO  ALLA PERFORMANCE ORGANIZZATIVA</t>
  </si>
  <si>
    <t>Peso attribuito al comportamento</t>
  </si>
  <si>
    <t>%  incidenza VALUTAZIONE</t>
  </si>
  <si>
    <t>Orientamento al miglioramento professionale e dell'organizzazione</t>
  </si>
  <si>
    <t>Motivazione a raggiungere nuovi traguardi professionali</t>
  </si>
  <si>
    <t xml:space="preserve"> </t>
  </si>
  <si>
    <t>X</t>
  </si>
  <si>
    <t>Livello di crescita delle competenze proprie e della organizzazione</t>
  </si>
  <si>
    <t xml:space="preserve">Flessibilità nell'affrontare e risolvere i problemi insiti negli obiettivi assunti   </t>
  </si>
  <si>
    <t>Disponibilità a farsi carico dell'incertezza adattando in modo coerente e funzionale il proprio comportamento</t>
  </si>
  <si>
    <t xml:space="preserve">Saper utilizzare  le proprie capacità intellettuali ed emotive  in modo da superare gli ostacoli </t>
  </si>
  <si>
    <t xml:space="preserve">Costanza dell' impegno nel tempo e nelle prassi di lavoro </t>
  </si>
  <si>
    <t>Identificazione con gli obiettivi assunti che si manifesta con una perseveranza di impegno qualitativo (prassi di lavoro)</t>
  </si>
  <si>
    <t>Identificazione con gli obiettivi assunti che si manifesta con una perseveranza di impegno quantitativo(tempo di lavoro)</t>
  </si>
  <si>
    <t>VALUTAZIONE APPORTO ALLA PERFORMANCE ORGANIZZATIVA</t>
  </si>
  <si>
    <t>Osservazioni del valutatore sui risultati:</t>
  </si>
  <si>
    <t>COMPORTAMENTI PROFESSIONALI</t>
  </si>
  <si>
    <t xml:space="preserve">Relazione e integrazione </t>
  </si>
  <si>
    <t>Comunicazione e capacità relazionale con i  colleghi</t>
  </si>
  <si>
    <t>Partecipazione alla vita organizzativa</t>
  </si>
  <si>
    <t>Capacità di lavorare in team</t>
  </si>
  <si>
    <t>Innovatività</t>
  </si>
  <si>
    <t>Iniziativa e propositività</t>
  </si>
  <si>
    <t>Autonomia e capacità di risolvere i problemi</t>
  </si>
  <si>
    <t>Capacità di cogliere le opportunità delle innovazioni tecnologiche</t>
  </si>
  <si>
    <t>Gestione risorse economiche e/o  strumentali</t>
  </si>
  <si>
    <t>Capacità di standardizzare le procedure (amministrative o operative), finalizzandole al recupero dell’efficienza</t>
  </si>
  <si>
    <t>Sensibilità alla razionalizzazione dei processi</t>
  </si>
  <si>
    <t xml:space="preserve"> Orientamento alla qualità dei servizi </t>
  </si>
  <si>
    <t xml:space="preserve">Rispetto dei termini dei procedimenti </t>
  </si>
  <si>
    <t>Comprensione e rimozione delle cause degli scostamenti dagli standard di servizio  rispettando i criteri quali-quantitativi</t>
  </si>
  <si>
    <t>Precisione nell’applicazione delle regole che disciplinano le attività e le procedure comprese le azioni previste nel Piano di Prevenzione della Corruzione e della trasparenza  e nel Codice di comportamento</t>
  </si>
  <si>
    <t>Rapporti  con l’unità operativa di appartenenza</t>
  </si>
  <si>
    <t>Valutazione della regolare presenza in servizio nel tempo di lavoro in termini cognitivi, relazionali e fisici</t>
  </si>
  <si>
    <t>Concorso nella definizione dei piani e flussi di lavoro all’interno dell’unità di appartenenza e disponibilità alla temporanea variazione degli stessi in ragione di eventi non programmati che li influenzano</t>
  </si>
  <si>
    <t xml:space="preserve">Capacità di interpretazione dei bisogni e programmazione dei servizi </t>
  </si>
  <si>
    <t>Capacità di interpretare  i fenomeni, il contesto di riferimento e l’ambiente in cui è esplicata la prestazione lavorativa ed orientare coerentemente il proprio comportamento</t>
  </si>
  <si>
    <t>Livello delle conoscenze rispetto alla posizione ricoperta</t>
  </si>
  <si>
    <t>Livello del gradimento da parte degli utenti ricavato da segnalazioni, reclami o rilevazione di customer</t>
  </si>
  <si>
    <t>VALUTAZIONE COMPORTAMENTI PROFESSIONALI</t>
  </si>
  <si>
    <t>ESITO VALUTAZIONE OBIETTIVI</t>
  </si>
  <si>
    <t>ESITO COMPLESSIVO:</t>
  </si>
  <si>
    <t>ESITO VALUTAZIONE COMPORTAMENTI</t>
  </si>
  <si>
    <t>VALUTAZIONE DELLE PRESTAZIONI</t>
  </si>
  <si>
    <t>GESTIONE DEGLI OBIETTIVI ASSEGNATI DA PIANO DELLE PERFORMANCE
(60%)</t>
  </si>
  <si>
    <t>PERCENTUALE DI RAGGIUNGIMENTO COMPLESSIVA</t>
  </si>
  <si>
    <t>Grado di raggiungimento</t>
  </si>
  <si>
    <t>COMPORTAMENTI PROFESSIONALI E MANAGERIALI
(40%)</t>
  </si>
  <si>
    <t>PESO</t>
  </si>
  <si>
    <t>Gestione risorse economiche</t>
  </si>
  <si>
    <t xml:space="preserve">Orientamento alla qualità dei servizi </t>
  </si>
  <si>
    <t xml:space="preserve">Gestione e valorizzazione Risorse umane </t>
  </si>
  <si>
    <t>Totale comportamenti organiz.</t>
  </si>
  <si>
    <t>Valutazioni anno 2024</t>
  </si>
  <si>
    <t>Messa in atto delle procedure relative alla predisposizione dei tabelloni elettorali e del seggio elettorale - elezioni regionali
ed europee del 09/06/2024</t>
  </si>
  <si>
    <t>Piano di formazione</t>
  </si>
  <si>
    <t>Mantenimento e miglioramento del decoro urbano attraverso una costante pulizia e manutenzione delle aree verdi.
Mq aree da manutenere: 800,00 mq parchi e giardini; 7.000,00 mq verde lungo i bordi delle strade comunali.</t>
  </si>
  <si>
    <t>Elettorale</t>
  </si>
  <si>
    <t>Personale</t>
  </si>
  <si>
    <t>Manutenzione</t>
  </si>
  <si>
    <t>Messa in atto delle procedure previste per legge e presdisposizione del seggio elettorale - elezioni regionali ed europee del
09/06/2024</t>
  </si>
  <si>
    <t>Piano della formazione</t>
  </si>
  <si>
    <t>Rispetto o riduzione tempi medi pagamenti</t>
  </si>
  <si>
    <t xml:space="preserve">Servizio elettorale  </t>
  </si>
  <si>
    <t>Ragioneria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</si>
</sst>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i/>
      <sz val="8"/>
      <name val="Tahoma"/>
      <family val="2"/>
    </font>
    <font>
      <sz val="8"/>
      <name val="Arial"/>
      <family val="2"/>
    </font>
    <font>
      <i/>
      <sz val="9"/>
      <name val="Tahoma"/>
      <family val="2"/>
    </font>
    <font>
      <sz val="10"/>
      <name val="Tahoma"/>
      <family val="2"/>
    </font>
    <font>
      <b/>
      <sz val="12"/>
      <color rgb="FFFF0000"/>
      <name val="Tahoma"/>
      <family val="2"/>
    </font>
    <font>
      <sz val="12"/>
      <color rgb="FFFF0000"/>
      <name val="Tahoma"/>
      <family val="2"/>
    </font>
    <font>
      <b/>
      <sz val="9"/>
      <name val="Tahoma"/>
      <family val="2"/>
    </font>
    <font>
      <b/>
      <sz val="14"/>
      <name val="Tahoma"/>
      <family val="2"/>
    </font>
    <font>
      <b/>
      <sz val="11"/>
      <name val="Tahoma"/>
      <family val="2"/>
    </font>
    <font>
      <b/>
      <sz val="12"/>
      <name val="Tahoma"/>
      <family val="2"/>
    </font>
    <font>
      <sz val="9"/>
      <color indexed="10"/>
      <name val="Tahoma"/>
      <family val="2"/>
    </font>
    <font>
      <b/>
      <sz val="9"/>
      <color indexed="62"/>
      <name val="Tahoma"/>
      <family val="2"/>
    </font>
    <font>
      <sz val="10"/>
      <color indexed="10"/>
      <name val="Tahoma"/>
      <family val="2"/>
    </font>
    <font>
      <sz val="10"/>
      <name val="Arial"/>
      <family val="2"/>
    </font>
    <font>
      <b/>
      <sz val="18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</font>
    <font>
      <sz val="9"/>
      <name val="Tahoma"/>
      <family val="2"/>
    </font>
    <font>
      <b/>
      <sz val="9"/>
      <name val="Arial"/>
      <family val="2"/>
    </font>
    <font>
      <b/>
      <sz val="16"/>
      <name val="Arial"/>
      <family val="2"/>
    </font>
    <font>
      <sz val="12"/>
      <name val="Arial"/>
    </font>
    <font>
      <b/>
      <sz val="8"/>
      <color indexed="62"/>
      <name val="Tahoma"/>
      <family val="2"/>
    </font>
    <font>
      <b/>
      <sz val="16"/>
      <name val="Tahoma"/>
      <family val="2"/>
    </font>
    <font>
      <b/>
      <sz val="9"/>
      <color indexed="18"/>
      <name val="Tahoma"/>
      <family val="2"/>
    </font>
    <font>
      <b/>
      <sz val="9"/>
      <color indexed="10"/>
      <name val="Tahoma"/>
      <family val="2"/>
    </font>
    <font>
      <sz val="8"/>
      <color indexed="81"/>
      <name val="Tahoma"/>
    </font>
    <font>
      <b/>
      <sz val="8"/>
      <color indexed="81"/>
      <name val="Tahoma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theme="8" tint="0.79998168889431442"/>
      </patternFill>
    </fill>
    <fill>
      <patternFill patternType="gray0625">
        <bgColor theme="8" tint="0.79998168889431442"/>
      </patternFill>
    </fill>
    <fill>
      <patternFill patternType="gray125">
        <bgColor theme="0"/>
      </patternFill>
    </fill>
    <fill>
      <patternFill patternType="gray0625"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125">
        <bgColor theme="6" tint="0.59999389629810485"/>
      </patternFill>
    </fill>
    <fill>
      <patternFill patternType="gray0625">
        <bgColor theme="6" tint="0.5999938962981048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gray125">
        <bgColor indexed="41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192">
    <xf numFmtId="0" fontId="0" fillId="0" borderId="0" xfId="0"/>
    <xf numFmtId="0" fontId="4" fillId="0" borderId="0" xfId="0" applyFont="1" applyAlignment="1">
      <alignment vertical="center" wrapText="1"/>
    </xf>
    <xf numFmtId="0" fontId="6" fillId="0" borderId="0" xfId="0" applyFont="1"/>
    <xf numFmtId="0" fontId="3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2" fontId="2" fillId="2" borderId="15" xfId="0" applyNumberFormat="1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11" fillId="9" borderId="21" xfId="0" applyFont="1" applyFill="1" applyBorder="1" applyAlignment="1">
      <alignment horizontal="center" vertical="center" wrapText="1"/>
    </xf>
    <xf numFmtId="0" fontId="8" fillId="0" borderId="0" xfId="0" applyFont="1"/>
    <xf numFmtId="0" fontId="8" fillId="8" borderId="0" xfId="0" applyFont="1" applyFill="1"/>
    <xf numFmtId="0" fontId="5" fillId="0" borderId="25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11" fillId="10" borderId="12" xfId="0" applyFont="1" applyFill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vertical="center" wrapText="1"/>
    </xf>
    <xf numFmtId="0" fontId="11" fillId="10" borderId="17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wrapText="1"/>
    </xf>
    <xf numFmtId="0" fontId="3" fillId="10" borderId="30" xfId="0" applyFont="1" applyFill="1" applyBorder="1" applyAlignment="1">
      <alignment horizontal="center" vertical="center" wrapText="1"/>
    </xf>
    <xf numFmtId="2" fontId="2" fillId="10" borderId="15" xfId="0" applyNumberFormat="1" applyFont="1" applyFill="1" applyBorder="1" applyAlignment="1">
      <alignment horizontal="center" vertical="center" wrapText="1"/>
    </xf>
    <xf numFmtId="0" fontId="11" fillId="10" borderId="12" xfId="0" applyFont="1" applyFill="1" applyBorder="1" applyAlignment="1">
      <alignment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13" fillId="8" borderId="3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9" fontId="16" fillId="0" borderId="0" xfId="0" applyNumberFormat="1" applyFont="1" applyAlignment="1">
      <alignment horizontal="center" vertical="center"/>
    </xf>
    <xf numFmtId="10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" fillId="13" borderId="12" xfId="0" applyFont="1" applyFill="1" applyBorder="1" applyAlignment="1">
      <alignment horizontal="center" vertical="center"/>
    </xf>
    <xf numFmtId="0" fontId="11" fillId="14" borderId="14" xfId="0" applyFont="1" applyFill="1" applyBorder="1" applyAlignment="1">
      <alignment vertical="center"/>
    </xf>
    <xf numFmtId="0" fontId="11" fillId="14" borderId="15" xfId="0" applyFont="1" applyFill="1" applyBorder="1" applyAlignment="1">
      <alignment vertical="center"/>
    </xf>
    <xf numFmtId="0" fontId="24" fillId="15" borderId="13" xfId="0" applyFont="1" applyFill="1" applyBorder="1" applyAlignment="1">
      <alignment horizontal="center" vertical="center" wrapText="1"/>
    </xf>
    <xf numFmtId="0" fontId="25" fillId="16" borderId="13" xfId="0" applyFont="1" applyFill="1" applyBorder="1" applyAlignment="1">
      <alignment horizontal="center" vertical="center" wrapText="1"/>
    </xf>
    <xf numFmtId="0" fontId="25" fillId="16" borderId="33" xfId="0" applyFont="1" applyFill="1" applyBorder="1" applyAlignment="1">
      <alignment horizontal="center" vertical="center" wrapText="1"/>
    </xf>
    <xf numFmtId="0" fontId="25" fillId="15" borderId="33" xfId="0" applyFont="1" applyFill="1" applyBorder="1" applyAlignment="1">
      <alignment horizontal="center" vertical="center" wrapText="1"/>
    </xf>
    <xf numFmtId="0" fontId="25" fillId="15" borderId="30" xfId="0" applyFont="1" applyFill="1" applyBorder="1" applyAlignment="1">
      <alignment horizontal="center" vertical="center" wrapText="1"/>
    </xf>
    <xf numFmtId="0" fontId="2" fillId="15" borderId="35" xfId="0" applyFont="1" applyFill="1" applyBorder="1" applyAlignment="1">
      <alignment horizontal="center" vertical="center"/>
    </xf>
    <xf numFmtId="0" fontId="12" fillId="16" borderId="35" xfId="0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center" vertical="center"/>
    </xf>
    <xf numFmtId="0" fontId="12" fillId="15" borderId="36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0" fontId="12" fillId="16" borderId="7" xfId="0" applyFont="1" applyFill="1" applyBorder="1" applyAlignment="1">
      <alignment horizontal="center" vertical="center"/>
    </xf>
    <xf numFmtId="0" fontId="12" fillId="16" borderId="18" xfId="0" applyFont="1" applyFill="1" applyBorder="1" applyAlignment="1">
      <alignment horizontal="center" vertical="center"/>
    </xf>
    <xf numFmtId="0" fontId="12" fillId="15" borderId="18" xfId="0" applyFont="1" applyFill="1" applyBorder="1" applyAlignment="1">
      <alignment horizontal="center" vertical="center"/>
    </xf>
    <xf numFmtId="0" fontId="12" fillId="15" borderId="8" xfId="0" applyFont="1" applyFill="1" applyBorder="1" applyAlignment="1">
      <alignment horizontal="center" vertical="center"/>
    </xf>
    <xf numFmtId="0" fontId="12" fillId="15" borderId="18" xfId="0" applyFont="1" applyFill="1" applyBorder="1" applyAlignment="1">
      <alignment horizontal="center" vertical="center" wrapText="1"/>
    </xf>
    <xf numFmtId="0" fontId="12" fillId="15" borderId="8" xfId="0" applyFont="1" applyFill="1" applyBorder="1" applyAlignment="1">
      <alignment horizontal="center" vertical="center" wrapText="1"/>
    </xf>
    <xf numFmtId="0" fontId="12" fillId="15" borderId="39" xfId="0" applyFont="1" applyFill="1" applyBorder="1" applyAlignment="1">
      <alignment horizontal="center" vertical="center"/>
    </xf>
    <xf numFmtId="0" fontId="12" fillId="15" borderId="11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11" fillId="16" borderId="13" xfId="0" applyFont="1" applyFill="1" applyBorder="1" applyAlignment="1">
      <alignment vertical="center"/>
    </xf>
    <xf numFmtId="0" fontId="11" fillId="15" borderId="13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10" fontId="12" fillId="14" borderId="4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10" fontId="12" fillId="15" borderId="40" xfId="1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9" fontId="29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9" fontId="30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1" fillId="15" borderId="12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14" fillId="15" borderId="12" xfId="0" applyFont="1" applyFill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/>
    </xf>
    <xf numFmtId="0" fontId="2" fillId="14" borderId="12" xfId="0" applyFont="1" applyFill="1" applyBorder="1" applyAlignment="1">
      <alignment horizontal="center" vertical="center"/>
    </xf>
    <xf numFmtId="0" fontId="2" fillId="14" borderId="15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10" fontId="28" fillId="0" borderId="41" xfId="1" applyNumberFormat="1" applyFont="1" applyFill="1" applyBorder="1" applyAlignment="1">
      <alignment horizontal="center" vertical="center"/>
    </xf>
    <xf numFmtId="10" fontId="28" fillId="0" borderId="42" xfId="1" applyNumberFormat="1" applyFont="1" applyFill="1" applyBorder="1" applyAlignment="1">
      <alignment horizontal="center" vertical="center"/>
    </xf>
    <xf numFmtId="0" fontId="2" fillId="15" borderId="12" xfId="0" applyFont="1" applyFill="1" applyBorder="1" applyAlignment="1">
      <alignment horizontal="center" vertical="center" wrapText="1"/>
    </xf>
    <xf numFmtId="0" fontId="2" fillId="15" borderId="15" xfId="0" applyFont="1" applyFill="1" applyBorder="1" applyAlignment="1">
      <alignment horizontal="center" vertical="center" wrapText="1"/>
    </xf>
    <xf numFmtId="0" fontId="11" fillId="15" borderId="26" xfId="0" applyFont="1" applyFill="1" applyBorder="1" applyAlignment="1">
      <alignment horizontal="left" vertical="center" wrapText="1"/>
    </xf>
    <xf numFmtId="0" fontId="0" fillId="0" borderId="38" xfId="0" applyBorder="1" applyAlignment="1">
      <alignment horizontal="left" vertical="center"/>
    </xf>
    <xf numFmtId="0" fontId="11" fillId="15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11" fillId="15" borderId="37" xfId="0" applyFont="1" applyFill="1" applyBorder="1" applyAlignment="1">
      <alignment horizontal="left" vertical="center" wrapText="1"/>
    </xf>
    <xf numFmtId="0" fontId="0" fillId="0" borderId="29" xfId="0" applyBorder="1" applyAlignment="1">
      <alignment horizontal="left" vertical="center"/>
    </xf>
    <xf numFmtId="0" fontId="11" fillId="14" borderId="12" xfId="0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5" xfId="0" applyFont="1" applyFill="1" applyBorder="1" applyAlignment="1">
      <alignment horizontal="center" vertical="center" wrapText="1"/>
    </xf>
    <xf numFmtId="0" fontId="2" fillId="14" borderId="22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6" xfId="0" applyFont="1" applyFill="1" applyBorder="1" applyAlignment="1">
      <alignment horizontal="center" vertical="center" wrapText="1"/>
    </xf>
    <xf numFmtId="0" fontId="2" fillId="14" borderId="27" xfId="0" applyFont="1" applyFill="1" applyBorder="1" applyAlignment="1">
      <alignment horizontal="center" vertical="center" wrapText="1"/>
    </xf>
    <xf numFmtId="0" fontId="12" fillId="14" borderId="33" xfId="0" applyFont="1" applyFill="1" applyBorder="1" applyAlignment="1">
      <alignment horizontal="center" vertical="center" wrapText="1"/>
    </xf>
    <xf numFmtId="0" fontId="12" fillId="14" borderId="14" xfId="0" applyFont="1" applyFill="1" applyBorder="1" applyAlignment="1">
      <alignment horizontal="center" vertical="center" wrapText="1"/>
    </xf>
    <xf numFmtId="0" fontId="12" fillId="14" borderId="15" xfId="0" applyFont="1" applyFill="1" applyBorder="1" applyAlignment="1">
      <alignment horizontal="center" vertical="center" wrapText="1"/>
    </xf>
    <xf numFmtId="0" fontId="13" fillId="14" borderId="12" xfId="0" applyFont="1" applyFill="1" applyBorder="1" applyAlignment="1">
      <alignment horizontal="center" vertical="center" wrapText="1"/>
    </xf>
    <xf numFmtId="0" fontId="13" fillId="14" borderId="14" xfId="0" applyFont="1" applyFill="1" applyBorder="1" applyAlignment="1">
      <alignment horizontal="center" vertical="center" wrapText="1"/>
    </xf>
    <xf numFmtId="0" fontId="13" fillId="14" borderId="15" xfId="0" applyFont="1" applyFill="1" applyBorder="1" applyAlignment="1">
      <alignment horizontal="center" vertical="center" wrapText="1"/>
    </xf>
    <xf numFmtId="10" fontId="12" fillId="0" borderId="12" xfId="1" applyNumberFormat="1" applyFont="1" applyFill="1" applyBorder="1" applyAlignment="1">
      <alignment horizontal="center" vertical="center"/>
    </xf>
    <xf numFmtId="10" fontId="12" fillId="0" borderId="15" xfId="1" applyNumberFormat="1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4" fillId="3" borderId="19" xfId="0" applyFont="1" applyFill="1" applyBorder="1" applyAlignment="1">
      <alignment horizontal="center" vertical="center" wrapText="1"/>
    </xf>
    <xf numFmtId="2" fontId="2" fillId="9" borderId="12" xfId="0" applyNumberFormat="1" applyFont="1" applyFill="1" applyBorder="1" applyAlignment="1">
      <alignment horizontal="center" vertical="center"/>
    </xf>
    <xf numFmtId="2" fontId="2" fillId="9" borderId="14" xfId="0" applyNumberFormat="1" applyFont="1" applyFill="1" applyBorder="1" applyAlignment="1">
      <alignment horizontal="center" vertical="center"/>
    </xf>
    <xf numFmtId="10" fontId="12" fillId="10" borderId="12" xfId="0" applyNumberFormat="1" applyFont="1" applyFill="1" applyBorder="1" applyAlignment="1">
      <alignment horizontal="center" vertical="center"/>
    </xf>
    <xf numFmtId="10" fontId="12" fillId="10" borderId="14" xfId="0" applyNumberFormat="1" applyFont="1" applyFill="1" applyBorder="1" applyAlignment="1">
      <alignment horizontal="center" vertical="center"/>
    </xf>
    <xf numFmtId="10" fontId="12" fillId="10" borderId="15" xfId="0" applyNumberFormat="1" applyFont="1" applyFill="1" applyBorder="1" applyAlignment="1">
      <alignment horizontal="center" vertical="center"/>
    </xf>
    <xf numFmtId="10" fontId="12" fillId="2" borderId="12" xfId="0" applyNumberFormat="1" applyFont="1" applyFill="1" applyBorder="1" applyAlignment="1">
      <alignment horizontal="center" vertical="center"/>
    </xf>
    <xf numFmtId="10" fontId="12" fillId="2" borderId="15" xfId="0" applyNumberFormat="1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10" fontId="19" fillId="0" borderId="22" xfId="2" applyNumberFormat="1" applyFont="1" applyFill="1" applyBorder="1" applyAlignment="1">
      <alignment horizontal="center" vertical="center"/>
    </xf>
    <xf numFmtId="10" fontId="19" fillId="0" borderId="23" xfId="2" applyNumberFormat="1" applyFont="1" applyFill="1" applyBorder="1" applyAlignment="1">
      <alignment horizontal="center" vertical="center"/>
    </xf>
    <xf numFmtId="10" fontId="19" fillId="0" borderId="24" xfId="2" applyNumberFormat="1" applyFont="1" applyFill="1" applyBorder="1" applyAlignment="1">
      <alignment horizontal="center" vertical="center"/>
    </xf>
    <xf numFmtId="10" fontId="19" fillId="0" borderId="26" xfId="2" applyNumberFormat="1" applyFont="1" applyFill="1" applyBorder="1" applyAlignment="1">
      <alignment horizontal="center" vertical="center"/>
    </xf>
    <xf numFmtId="10" fontId="19" fillId="0" borderId="27" xfId="2" applyNumberFormat="1" applyFont="1" applyFill="1" applyBorder="1" applyAlignment="1">
      <alignment horizontal="center" vertical="center"/>
    </xf>
    <xf numFmtId="10" fontId="19" fillId="0" borderId="28" xfId="2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left" vertical="center" wrapText="1"/>
    </xf>
    <xf numFmtId="10" fontId="2" fillId="10" borderId="14" xfId="0" applyNumberFormat="1" applyFont="1" applyFill="1" applyBorder="1" applyAlignment="1">
      <alignment horizontal="center" vertical="center"/>
    </xf>
    <xf numFmtId="10" fontId="2" fillId="10" borderId="15" xfId="0" applyNumberFormat="1" applyFont="1" applyFill="1" applyBorder="1" applyAlignment="1">
      <alignment horizontal="center" vertical="center"/>
    </xf>
    <xf numFmtId="9" fontId="9" fillId="10" borderId="12" xfId="1" applyFont="1" applyFill="1" applyBorder="1" applyAlignment="1">
      <alignment horizontal="center" vertical="center" wrapText="1"/>
    </xf>
    <xf numFmtId="9" fontId="10" fillId="10" borderId="14" xfId="1" applyFont="1" applyFill="1" applyBorder="1" applyAlignment="1">
      <alignment horizontal="center" vertical="center" wrapText="1"/>
    </xf>
    <xf numFmtId="9" fontId="10" fillId="10" borderId="15" xfId="1" applyFont="1" applyFill="1" applyBorder="1" applyAlignment="1">
      <alignment horizontal="center" vertical="center" wrapText="1"/>
    </xf>
    <xf numFmtId="2" fontId="2" fillId="9" borderId="22" xfId="0" applyNumberFormat="1" applyFont="1" applyFill="1" applyBorder="1" applyAlignment="1">
      <alignment horizontal="center" vertical="center"/>
    </xf>
    <xf numFmtId="2" fontId="2" fillId="9" borderId="23" xfId="0" applyNumberFormat="1" applyFont="1" applyFill="1" applyBorder="1" applyAlignment="1">
      <alignment horizontal="center" vertical="center"/>
    </xf>
    <xf numFmtId="10" fontId="12" fillId="2" borderId="22" xfId="0" applyNumberFormat="1" applyFont="1" applyFill="1" applyBorder="1" applyAlignment="1">
      <alignment horizontal="center" vertical="center"/>
    </xf>
    <xf numFmtId="10" fontId="12" fillId="2" borderId="23" xfId="0" applyNumberFormat="1" applyFont="1" applyFill="1" applyBorder="1" applyAlignment="1">
      <alignment horizontal="center" vertical="center"/>
    </xf>
    <xf numFmtId="10" fontId="12" fillId="2" borderId="24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9" fontId="7" fillId="3" borderId="0" xfId="0" applyNumberFormat="1" applyFont="1" applyFill="1" applyAlignment="1">
      <alignment horizontal="center" wrapText="1"/>
    </xf>
    <xf numFmtId="9" fontId="8" fillId="0" borderId="0" xfId="0" applyNumberFormat="1" applyFont="1" applyAlignment="1">
      <alignment horizontal="center" wrapText="1"/>
    </xf>
    <xf numFmtId="10" fontId="2" fillId="2" borderId="14" xfId="0" applyNumberFormat="1" applyFont="1" applyFill="1" applyBorder="1" applyAlignment="1">
      <alignment horizontal="center" vertical="center"/>
    </xf>
    <xf numFmtId="10" fontId="2" fillId="2" borderId="15" xfId="0" applyNumberFormat="1" applyFont="1" applyFill="1" applyBorder="1" applyAlignment="1">
      <alignment horizontal="center" vertical="center"/>
    </xf>
    <xf numFmtId="9" fontId="9" fillId="2" borderId="12" xfId="1" applyFont="1" applyFill="1" applyBorder="1" applyAlignment="1">
      <alignment horizontal="center" vertical="center" wrapText="1"/>
    </xf>
    <xf numFmtId="9" fontId="10" fillId="2" borderId="14" xfId="1" applyFont="1" applyFill="1" applyBorder="1" applyAlignment="1">
      <alignment horizontal="center" vertical="center" wrapText="1"/>
    </xf>
    <xf numFmtId="9" fontId="10" fillId="2" borderId="15" xfId="1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3" borderId="7" xfId="0" applyFont="1" applyFill="1" applyBorder="1" applyAlignment="1">
      <alignment horizontal="center" wrapText="1"/>
    </xf>
    <xf numFmtId="9" fontId="7" fillId="3" borderId="7" xfId="0" applyNumberFormat="1" applyFont="1" applyFill="1" applyBorder="1" applyAlignment="1">
      <alignment horizontal="center" wrapText="1"/>
    </xf>
    <xf numFmtId="9" fontId="8" fillId="2" borderId="7" xfId="0" applyNumberFormat="1" applyFont="1" applyFill="1" applyBorder="1" applyAlignment="1">
      <alignment horizontal="center" wrapText="1"/>
    </xf>
    <xf numFmtId="9" fontId="8" fillId="2" borderId="8" xfId="0" applyNumberFormat="1" applyFont="1" applyFill="1" applyBorder="1" applyAlignment="1">
      <alignment horizontal="center" wrapText="1"/>
    </xf>
    <xf numFmtId="0" fontId="7" fillId="3" borderId="9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 wrapText="1"/>
    </xf>
    <xf numFmtId="9" fontId="7" fillId="3" borderId="10" xfId="0" applyNumberFormat="1" applyFont="1" applyFill="1" applyBorder="1" applyAlignment="1">
      <alignment horizontal="center" wrapText="1"/>
    </xf>
    <xf numFmtId="9" fontId="8" fillId="2" borderId="10" xfId="0" applyNumberFormat="1" applyFont="1" applyFill="1" applyBorder="1" applyAlignment="1">
      <alignment horizontal="center" wrapText="1"/>
    </xf>
    <xf numFmtId="9" fontId="8" fillId="2" borderId="1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9" fontId="5" fillId="3" borderId="7" xfId="0" applyNumberFormat="1" applyFont="1" applyFill="1" applyBorder="1" applyAlignment="1">
      <alignment horizontal="center" wrapText="1"/>
    </xf>
    <xf numFmtId="9" fontId="4" fillId="2" borderId="7" xfId="0" applyNumberFormat="1" applyFont="1" applyFill="1" applyBorder="1" applyAlignment="1">
      <alignment horizontal="center" wrapText="1"/>
    </xf>
    <xf numFmtId="9" fontId="4" fillId="2" borderId="8" xfId="0" applyNumberFormat="1" applyFont="1" applyFill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7" fillId="3" borderId="6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6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5" fillId="3" borderId="31" xfId="0" applyFont="1" applyFill="1" applyBorder="1" applyAlignment="1">
      <alignment horizontal="center" wrapText="1"/>
    </xf>
    <xf numFmtId="0" fontId="5" fillId="3" borderId="32" xfId="0" applyFont="1" applyFill="1" applyBorder="1" applyAlignment="1">
      <alignment horizontal="center" wrapText="1"/>
    </xf>
  </cellXfs>
  <cellStyles count="3">
    <cellStyle name="Normale" xfId="0" builtinId="0"/>
    <cellStyle name="Percentuale" xfId="1" builtinId="5"/>
    <cellStyle name="Percentuale 2" xfId="2" xr:uid="{DEB516E8-C783-435C-A1D0-43F73CA681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44"/>
  <sheetViews>
    <sheetView tabSelected="1" workbookViewId="0">
      <selection activeCell="G59" sqref="G59:J60"/>
    </sheetView>
  </sheetViews>
  <sheetFormatPr defaultRowHeight="15" x14ac:dyDescent="0.25"/>
  <cols>
    <col min="1" max="1" width="45.85546875" bestFit="1" customWidth="1"/>
    <col min="3" max="3" width="14.140625" bestFit="1" customWidth="1"/>
    <col min="4" max="4" width="10.5703125" customWidth="1"/>
    <col min="5" max="5" width="13.7109375" bestFit="1" customWidth="1"/>
  </cols>
  <sheetData>
    <row r="2" spans="1:11" x14ac:dyDescent="0.25">
      <c r="A2" t="s">
        <v>58</v>
      </c>
    </row>
    <row r="3" spans="1:11" ht="15.75" thickBot="1" x14ac:dyDescent="0.3"/>
    <row r="4" spans="1:11" x14ac:dyDescent="0.25">
      <c r="A4" s="171" t="s">
        <v>0</v>
      </c>
      <c r="B4" s="172"/>
      <c r="C4" s="172"/>
      <c r="D4" s="172"/>
      <c r="E4" s="172"/>
      <c r="F4" s="173" t="s">
        <v>1</v>
      </c>
      <c r="G4" s="174"/>
      <c r="H4" s="173" t="s">
        <v>2</v>
      </c>
      <c r="I4" s="175"/>
      <c r="K4" s="1"/>
    </row>
    <row r="5" spans="1:11" ht="15" customHeight="1" x14ac:dyDescent="0.25">
      <c r="A5" s="190" t="s">
        <v>3</v>
      </c>
      <c r="B5" s="191"/>
      <c r="C5" s="178" t="s">
        <v>4</v>
      </c>
      <c r="D5" s="177"/>
      <c r="E5" s="177"/>
      <c r="F5" s="179"/>
      <c r="G5" s="179"/>
      <c r="H5" s="180"/>
      <c r="I5" s="181"/>
      <c r="J5" s="2"/>
      <c r="K5" s="1"/>
    </row>
    <row r="6" spans="1:11" ht="42" customHeight="1" x14ac:dyDescent="0.25">
      <c r="A6" s="188" t="s">
        <v>59</v>
      </c>
      <c r="B6" s="189"/>
      <c r="C6" s="162" t="s">
        <v>62</v>
      </c>
      <c r="D6" s="162"/>
      <c r="E6" s="162"/>
      <c r="F6" s="163">
        <v>1</v>
      </c>
      <c r="G6" s="163"/>
      <c r="H6" s="164"/>
      <c r="I6" s="165"/>
      <c r="K6" s="1"/>
    </row>
    <row r="7" spans="1:11" ht="15" customHeight="1" x14ac:dyDescent="0.25">
      <c r="A7" s="188" t="s">
        <v>60</v>
      </c>
      <c r="B7" s="189"/>
      <c r="C7" s="162" t="s">
        <v>63</v>
      </c>
      <c r="D7" s="162"/>
      <c r="E7" s="162"/>
      <c r="F7" s="163">
        <v>0</v>
      </c>
      <c r="G7" s="163"/>
      <c r="H7" s="164">
        <v>0.9</v>
      </c>
      <c r="I7" s="165"/>
      <c r="K7" s="1"/>
    </row>
    <row r="8" spans="1:11" ht="46.5" customHeight="1" x14ac:dyDescent="0.25">
      <c r="A8" s="188" t="s">
        <v>61</v>
      </c>
      <c r="B8" s="189"/>
      <c r="C8" s="162" t="s">
        <v>64</v>
      </c>
      <c r="D8" s="162"/>
      <c r="E8" s="162"/>
      <c r="F8" s="163">
        <v>1</v>
      </c>
      <c r="G8" s="163"/>
      <c r="H8" s="164"/>
      <c r="I8" s="165"/>
      <c r="K8" s="1"/>
    </row>
    <row r="9" spans="1:11" ht="9.75" customHeight="1" x14ac:dyDescent="0.25">
      <c r="A9" s="186"/>
      <c r="B9" s="187"/>
      <c r="C9" s="162"/>
      <c r="D9" s="162"/>
      <c r="E9" s="162"/>
      <c r="F9" s="163"/>
      <c r="G9" s="163"/>
      <c r="H9" s="164"/>
      <c r="I9" s="165"/>
      <c r="K9" s="1"/>
    </row>
    <row r="10" spans="1:11" ht="8.25" customHeight="1" x14ac:dyDescent="0.25">
      <c r="A10" s="185"/>
      <c r="B10" s="162"/>
      <c r="C10" s="162"/>
      <c r="D10" s="162"/>
      <c r="E10" s="162"/>
      <c r="F10" s="163"/>
      <c r="G10" s="163"/>
      <c r="H10" s="164"/>
      <c r="I10" s="165"/>
      <c r="K10" s="1"/>
    </row>
    <row r="11" spans="1:11" ht="9" customHeight="1" thickBot="1" x14ac:dyDescent="0.3">
      <c r="A11" s="166"/>
      <c r="B11" s="167"/>
      <c r="C11" s="167"/>
      <c r="D11" s="167"/>
      <c r="E11" s="167"/>
      <c r="F11" s="168"/>
      <c r="G11" s="168"/>
      <c r="H11" s="169"/>
      <c r="I11" s="170"/>
      <c r="K11" s="1"/>
    </row>
    <row r="12" spans="1:11" ht="15.75" thickBot="1" x14ac:dyDescent="0.3">
      <c r="A12" s="150"/>
      <c r="B12" s="151"/>
      <c r="C12" s="152"/>
      <c r="D12" s="152"/>
      <c r="E12" s="152"/>
      <c r="F12" s="153"/>
      <c r="G12" s="153"/>
      <c r="H12" s="154"/>
      <c r="I12" s="154"/>
      <c r="K12" s="1"/>
    </row>
    <row r="13" spans="1:11" ht="42.75" thickBot="1" x14ac:dyDescent="0.3">
      <c r="A13" s="3" t="s">
        <v>5</v>
      </c>
      <c r="B13" s="4" t="s">
        <v>6</v>
      </c>
      <c r="C13" s="155" t="s">
        <v>7</v>
      </c>
      <c r="D13" s="155"/>
      <c r="E13" s="155"/>
      <c r="F13" s="156"/>
      <c r="G13" s="157">
        <v>0.6</v>
      </c>
      <c r="H13" s="158"/>
      <c r="I13" s="159"/>
      <c r="K13" s="1"/>
    </row>
    <row r="14" spans="1:11" ht="102" hidden="1" thickBot="1" x14ac:dyDescent="0.3">
      <c r="A14" s="5" t="s">
        <v>8</v>
      </c>
      <c r="B14" s="6">
        <v>20</v>
      </c>
      <c r="C14" s="7">
        <v>1</v>
      </c>
      <c r="D14" s="7">
        <v>2</v>
      </c>
      <c r="E14" s="7">
        <v>3</v>
      </c>
      <c r="F14" s="8">
        <v>4</v>
      </c>
      <c r="G14" s="9">
        <v>5</v>
      </c>
      <c r="H14" s="9">
        <v>6</v>
      </c>
      <c r="I14" s="9">
        <v>7</v>
      </c>
      <c r="J14" s="10">
        <f>SUM(C17:I17)/2</f>
        <v>6</v>
      </c>
      <c r="K14" s="1"/>
    </row>
    <row r="15" spans="1:11" hidden="1" x14ac:dyDescent="0.25">
      <c r="A15" s="119" t="s">
        <v>9</v>
      </c>
      <c r="B15" s="119"/>
      <c r="C15" s="11"/>
      <c r="D15" s="11"/>
      <c r="E15" s="11"/>
      <c r="F15" s="12"/>
      <c r="G15" s="13" t="s">
        <v>10</v>
      </c>
      <c r="H15" s="13" t="s">
        <v>11</v>
      </c>
      <c r="I15" s="13"/>
      <c r="K15" s="1"/>
    </row>
    <row r="16" spans="1:11" hidden="1" x14ac:dyDescent="0.25">
      <c r="A16" s="119" t="s">
        <v>12</v>
      </c>
      <c r="B16" s="119"/>
      <c r="C16" s="11"/>
      <c r="D16" s="11"/>
      <c r="E16" s="11"/>
      <c r="F16" s="12"/>
      <c r="G16" s="13"/>
      <c r="H16" s="13" t="s">
        <v>11</v>
      </c>
      <c r="I16" s="13"/>
      <c r="K16" s="1"/>
    </row>
    <row r="17" spans="1:11" ht="15.75" hidden="1" thickBot="1" x14ac:dyDescent="0.3">
      <c r="A17" s="149"/>
      <c r="B17" s="149"/>
      <c r="C17" s="14">
        <f>((IF(C15="X",C14,"0")+(IF(C16="X",C14,"0"))))</f>
        <v>0</v>
      </c>
      <c r="D17" s="14">
        <f t="shared" ref="D17:I17" si="0">((IF(D15="X",D14,"0")+(IF(D16="X",D14,"0"))))</f>
        <v>0</v>
      </c>
      <c r="E17" s="14">
        <f t="shared" si="0"/>
        <v>0</v>
      </c>
      <c r="F17" s="15">
        <f t="shared" si="0"/>
        <v>0</v>
      </c>
      <c r="G17" s="16">
        <f t="shared" si="0"/>
        <v>0</v>
      </c>
      <c r="H17" s="16">
        <f t="shared" si="0"/>
        <v>12</v>
      </c>
      <c r="I17" s="16">
        <f t="shared" si="0"/>
        <v>0</v>
      </c>
      <c r="K17" s="1"/>
    </row>
    <row r="18" spans="1:11" ht="124.5" hidden="1" thickBot="1" x14ac:dyDescent="0.3">
      <c r="A18" s="17" t="s">
        <v>13</v>
      </c>
      <c r="B18" s="18">
        <v>25</v>
      </c>
      <c r="C18" s="7">
        <v>1</v>
      </c>
      <c r="D18" s="7">
        <v>2</v>
      </c>
      <c r="E18" s="7">
        <v>3</v>
      </c>
      <c r="F18" s="8">
        <v>4</v>
      </c>
      <c r="G18" s="9">
        <v>5</v>
      </c>
      <c r="H18" s="9">
        <v>6</v>
      </c>
      <c r="I18" s="9">
        <v>7</v>
      </c>
      <c r="J18" s="10">
        <f>SUM(C21:I21)/2</f>
        <v>6</v>
      </c>
      <c r="K18" s="1"/>
    </row>
    <row r="19" spans="1:11" hidden="1" x14ac:dyDescent="0.25">
      <c r="A19" s="119" t="s">
        <v>14</v>
      </c>
      <c r="B19" s="119"/>
      <c r="C19" s="11"/>
      <c r="D19" s="11"/>
      <c r="E19" s="11"/>
      <c r="F19" s="12"/>
      <c r="G19" s="13"/>
      <c r="H19" s="13" t="s">
        <v>11</v>
      </c>
      <c r="I19" s="13"/>
      <c r="K19" s="1"/>
    </row>
    <row r="20" spans="1:11" hidden="1" x14ac:dyDescent="0.25">
      <c r="A20" s="119" t="s">
        <v>15</v>
      </c>
      <c r="B20" s="119"/>
      <c r="C20" s="11"/>
      <c r="D20" s="11"/>
      <c r="E20" s="11"/>
      <c r="F20" s="12"/>
      <c r="G20" s="13"/>
      <c r="H20" s="13" t="s">
        <v>11</v>
      </c>
      <c r="I20" s="13"/>
      <c r="K20" s="1"/>
    </row>
    <row r="21" spans="1:11" ht="15.75" hidden="1" thickBot="1" x14ac:dyDescent="0.3">
      <c r="A21" s="149"/>
      <c r="B21" s="149"/>
      <c r="C21" s="14">
        <f>((IF(C19="X",C18,"0")+(IF(C20="X",C18,"0"))))</f>
        <v>0</v>
      </c>
      <c r="D21" s="14">
        <f t="shared" ref="D21:I21" si="1">((IF(D19="X",D18,"0")+(IF(D20="X",D18,"0"))))</f>
        <v>0</v>
      </c>
      <c r="E21" s="14">
        <f t="shared" si="1"/>
        <v>0</v>
      </c>
      <c r="F21" s="15">
        <f t="shared" si="1"/>
        <v>0</v>
      </c>
      <c r="G21" s="16">
        <f t="shared" si="1"/>
        <v>0</v>
      </c>
      <c r="H21" s="16">
        <f t="shared" si="1"/>
        <v>12</v>
      </c>
      <c r="I21" s="16">
        <f t="shared" si="1"/>
        <v>0</v>
      </c>
      <c r="K21" s="1"/>
    </row>
    <row r="22" spans="1:11" ht="90.75" hidden="1" thickBot="1" x14ac:dyDescent="0.3">
      <c r="A22" s="17" t="s">
        <v>16</v>
      </c>
      <c r="B22" s="18">
        <v>15</v>
      </c>
      <c r="C22" s="7">
        <v>1</v>
      </c>
      <c r="D22" s="7">
        <v>2</v>
      </c>
      <c r="E22" s="7">
        <v>3</v>
      </c>
      <c r="F22" s="8">
        <v>4</v>
      </c>
      <c r="G22" s="9">
        <v>5</v>
      </c>
      <c r="H22" s="9">
        <v>6</v>
      </c>
      <c r="I22" s="9">
        <v>7</v>
      </c>
      <c r="J22" s="10">
        <f>SUM(C25:I25)/2</f>
        <v>6</v>
      </c>
      <c r="K22" s="1"/>
    </row>
    <row r="23" spans="1:11" hidden="1" x14ac:dyDescent="0.25">
      <c r="A23" s="119" t="s">
        <v>17</v>
      </c>
      <c r="B23" s="119"/>
      <c r="C23" s="11"/>
      <c r="D23" s="11"/>
      <c r="E23" s="11"/>
      <c r="F23" s="12"/>
      <c r="G23" s="13"/>
      <c r="H23" s="13" t="s">
        <v>11</v>
      </c>
      <c r="I23" s="13"/>
      <c r="K23" s="1"/>
    </row>
    <row r="24" spans="1:11" hidden="1" x14ac:dyDescent="0.25">
      <c r="A24" s="119" t="s">
        <v>18</v>
      </c>
      <c r="B24" s="119"/>
      <c r="C24" s="11"/>
      <c r="D24" s="11"/>
      <c r="E24" s="11"/>
      <c r="F24" s="12"/>
      <c r="G24" s="13"/>
      <c r="H24" s="13" t="s">
        <v>11</v>
      </c>
      <c r="I24" s="13"/>
      <c r="K24" s="1"/>
    </row>
    <row r="25" spans="1:11" ht="15.75" hidden="1" thickBot="1" x14ac:dyDescent="0.3">
      <c r="A25" s="120"/>
      <c r="B25" s="120"/>
      <c r="C25" s="19">
        <f>((IF(C23="X",C22,"0")+(IF(C24="X",C22,"0"))))</f>
        <v>0</v>
      </c>
      <c r="D25" s="19">
        <f t="shared" ref="D25:I25" si="2">((IF(D23="X",D22,"0")+(IF(D24="X",D22,"0"))))</f>
        <v>0</v>
      </c>
      <c r="E25" s="19">
        <f t="shared" si="2"/>
        <v>0</v>
      </c>
      <c r="F25" s="20">
        <f t="shared" si="2"/>
        <v>0</v>
      </c>
      <c r="G25" s="21">
        <f t="shared" si="2"/>
        <v>0</v>
      </c>
      <c r="H25" s="21">
        <f t="shared" si="2"/>
        <v>12</v>
      </c>
      <c r="I25" s="21">
        <f t="shared" si="2"/>
        <v>0</v>
      </c>
      <c r="K25" s="1"/>
    </row>
    <row r="26" spans="1:11" ht="26.25" thickBot="1" x14ac:dyDescent="0.3">
      <c r="A26" s="22" t="s">
        <v>19</v>
      </c>
      <c r="B26" s="23">
        <f>B22+B18+B14</f>
        <v>60</v>
      </c>
      <c r="C26" s="144">
        <f>(J14*B14)+(J18*B18)+(J22*B22)</f>
        <v>360</v>
      </c>
      <c r="D26" s="145"/>
      <c r="E26" s="145"/>
      <c r="F26" s="145"/>
      <c r="G26" s="146">
        <f>C26/(B26*7)</f>
        <v>0.8571428571428571</v>
      </c>
      <c r="H26" s="147"/>
      <c r="I26" s="147"/>
      <c r="J26" s="148"/>
      <c r="K26" s="24"/>
    </row>
    <row r="27" spans="1:11" ht="15.75" thickBot="1" x14ac:dyDescent="0.3">
      <c r="A27" s="182" t="s">
        <v>20</v>
      </c>
      <c r="B27" s="183"/>
      <c r="C27" s="183"/>
      <c r="D27" s="183"/>
      <c r="E27" s="183"/>
      <c r="F27" s="183"/>
      <c r="G27" s="183"/>
      <c r="H27" s="183"/>
      <c r="I27" s="183"/>
      <c r="J27" s="184"/>
      <c r="K27" s="25"/>
    </row>
    <row r="28" spans="1:11" ht="42.75" thickBot="1" x14ac:dyDescent="0.3">
      <c r="A28" s="28" t="s">
        <v>21</v>
      </c>
      <c r="B28" s="29" t="s">
        <v>6</v>
      </c>
      <c r="C28" s="139" t="s">
        <v>7</v>
      </c>
      <c r="D28" s="139"/>
      <c r="E28" s="139"/>
      <c r="F28" s="140"/>
      <c r="G28" s="141">
        <v>0.4</v>
      </c>
      <c r="H28" s="142"/>
      <c r="I28" s="143"/>
      <c r="K28" s="1"/>
    </row>
    <row r="29" spans="1:11" ht="15.75" hidden="1" thickBot="1" x14ac:dyDescent="0.3">
      <c r="A29" s="30" t="s">
        <v>22</v>
      </c>
      <c r="B29" s="31">
        <v>10</v>
      </c>
      <c r="C29" s="32">
        <v>1</v>
      </c>
      <c r="D29" s="32">
        <v>2</v>
      </c>
      <c r="E29" s="32">
        <v>3</v>
      </c>
      <c r="F29" s="33">
        <v>4</v>
      </c>
      <c r="G29" s="34">
        <v>5</v>
      </c>
      <c r="H29" s="34">
        <v>6</v>
      </c>
      <c r="I29" s="35">
        <v>7</v>
      </c>
      <c r="J29" s="36">
        <f>SUM(C33:I33)/3</f>
        <v>6.666666666666667</v>
      </c>
      <c r="K29" s="1"/>
    </row>
    <row r="30" spans="1:11" hidden="1" x14ac:dyDescent="0.25">
      <c r="A30" s="119" t="s">
        <v>23</v>
      </c>
      <c r="B30" s="119"/>
      <c r="C30" s="11"/>
      <c r="D30" s="11"/>
      <c r="E30" s="11"/>
      <c r="F30" s="12"/>
      <c r="G30" s="13"/>
      <c r="H30" s="13"/>
      <c r="I30" s="13" t="s">
        <v>11</v>
      </c>
      <c r="K30" s="1"/>
    </row>
    <row r="31" spans="1:11" hidden="1" x14ac:dyDescent="0.25">
      <c r="A31" s="119" t="s">
        <v>24</v>
      </c>
      <c r="B31" s="119"/>
      <c r="C31" s="11"/>
      <c r="D31" s="11"/>
      <c r="E31" s="11"/>
      <c r="F31" s="12"/>
      <c r="G31" s="13"/>
      <c r="H31" s="13"/>
      <c r="I31" s="13" t="s">
        <v>11</v>
      </c>
      <c r="K31" s="1"/>
    </row>
    <row r="32" spans="1:11" hidden="1" x14ac:dyDescent="0.25">
      <c r="A32" s="119" t="s">
        <v>25</v>
      </c>
      <c r="B32" s="119"/>
      <c r="C32" s="11"/>
      <c r="D32" s="11"/>
      <c r="E32" s="11"/>
      <c r="F32" s="12"/>
      <c r="G32" s="13"/>
      <c r="H32" s="13" t="s">
        <v>11</v>
      </c>
      <c r="I32" s="13"/>
      <c r="K32" s="1"/>
    </row>
    <row r="33" spans="1:11" ht="15.75" hidden="1" thickBot="1" x14ac:dyDescent="0.3">
      <c r="A33" s="120"/>
      <c r="B33" s="120"/>
      <c r="C33" s="19">
        <f>((IF(C30="X",C29,"0")+(IF(C31="X",C29,"0")+IF(C32="X",C29,"0"))))</f>
        <v>0</v>
      </c>
      <c r="D33" s="19">
        <f t="shared" ref="D33:I33" si="3">((IF(D30="X",D29,"0")+(IF(D31="X",D29,"0")+IF(D32="X",D29,"0"))))</f>
        <v>0</v>
      </c>
      <c r="E33" s="19">
        <f t="shared" si="3"/>
        <v>0</v>
      </c>
      <c r="F33" s="20">
        <f t="shared" si="3"/>
        <v>0</v>
      </c>
      <c r="G33" s="21">
        <f t="shared" si="3"/>
        <v>0</v>
      </c>
      <c r="H33" s="21">
        <f t="shared" si="3"/>
        <v>6</v>
      </c>
      <c r="I33" s="21">
        <f t="shared" si="3"/>
        <v>14</v>
      </c>
      <c r="K33" s="1"/>
    </row>
    <row r="34" spans="1:11" ht="15.75" hidden="1" thickBot="1" x14ac:dyDescent="0.3">
      <c r="A34" s="37" t="s">
        <v>26</v>
      </c>
      <c r="B34" s="38">
        <v>6</v>
      </c>
      <c r="C34" s="32">
        <v>1</v>
      </c>
      <c r="D34" s="32">
        <v>2</v>
      </c>
      <c r="E34" s="32">
        <v>3</v>
      </c>
      <c r="F34" s="33">
        <v>4</v>
      </c>
      <c r="G34" s="34">
        <v>5</v>
      </c>
      <c r="H34" s="34">
        <v>6</v>
      </c>
      <c r="I34" s="35">
        <v>7</v>
      </c>
      <c r="J34" s="36">
        <f>SUM(C38:I38)/3</f>
        <v>5.666666666666667</v>
      </c>
      <c r="K34" s="1"/>
    </row>
    <row r="35" spans="1:11" hidden="1" x14ac:dyDescent="0.25">
      <c r="A35" s="138" t="s">
        <v>27</v>
      </c>
      <c r="B35" s="138"/>
      <c r="C35" s="39"/>
      <c r="D35" s="39"/>
      <c r="E35" s="39"/>
      <c r="F35" s="40"/>
      <c r="G35" s="41"/>
      <c r="H35" s="41" t="s">
        <v>11</v>
      </c>
      <c r="I35" s="41"/>
      <c r="K35" s="1"/>
    </row>
    <row r="36" spans="1:11" hidden="1" x14ac:dyDescent="0.25">
      <c r="A36" s="119" t="s">
        <v>28</v>
      </c>
      <c r="B36" s="119"/>
      <c r="C36" s="11"/>
      <c r="D36" s="11"/>
      <c r="E36" s="11"/>
      <c r="F36" s="12"/>
      <c r="G36" s="13"/>
      <c r="H36" s="13" t="s">
        <v>11</v>
      </c>
      <c r="I36" s="13"/>
      <c r="K36" s="1"/>
    </row>
    <row r="37" spans="1:11" hidden="1" x14ac:dyDescent="0.25">
      <c r="A37" s="119" t="s">
        <v>29</v>
      </c>
      <c r="B37" s="119"/>
      <c r="C37" s="11"/>
      <c r="D37" s="11"/>
      <c r="E37" s="11"/>
      <c r="F37" s="12"/>
      <c r="G37" s="13" t="s">
        <v>11</v>
      </c>
      <c r="H37" s="13"/>
      <c r="I37" s="13"/>
      <c r="K37" s="1"/>
    </row>
    <row r="38" spans="1:11" ht="15.75" hidden="1" thickBot="1" x14ac:dyDescent="0.3">
      <c r="A38" s="120"/>
      <c r="B38" s="120"/>
      <c r="C38" s="19">
        <f>((IF(C35="X",C34,"0")+(IF(C36="X",C34,"0")+IF(C37="X",C34,"0"))))</f>
        <v>0</v>
      </c>
      <c r="D38" s="19">
        <f t="shared" ref="D38:I38" si="4">((IF(D35="X",D34,"0")+(IF(D36="X",D34,"0")+IF(D37="X",D34,"0"))))</f>
        <v>0</v>
      </c>
      <c r="E38" s="19">
        <f t="shared" si="4"/>
        <v>0</v>
      </c>
      <c r="F38" s="20">
        <f t="shared" si="4"/>
        <v>0</v>
      </c>
      <c r="G38" s="21">
        <f t="shared" si="4"/>
        <v>5</v>
      </c>
      <c r="H38" s="21">
        <f t="shared" si="4"/>
        <v>12</v>
      </c>
      <c r="I38" s="21">
        <f t="shared" si="4"/>
        <v>0</v>
      </c>
      <c r="K38" s="1"/>
    </row>
    <row r="39" spans="1:11" ht="15.75" hidden="1" thickBot="1" x14ac:dyDescent="0.3">
      <c r="A39" s="37" t="s">
        <v>30</v>
      </c>
      <c r="B39" s="38">
        <v>10</v>
      </c>
      <c r="C39" s="32">
        <v>1</v>
      </c>
      <c r="D39" s="32">
        <v>2</v>
      </c>
      <c r="E39" s="32">
        <v>3</v>
      </c>
      <c r="F39" s="33">
        <v>4</v>
      </c>
      <c r="G39" s="34">
        <v>5</v>
      </c>
      <c r="H39" s="34">
        <v>6</v>
      </c>
      <c r="I39" s="35">
        <v>7</v>
      </c>
      <c r="J39" s="36">
        <f>SUM(C42:I42)/2</f>
        <v>5.5</v>
      </c>
      <c r="K39" s="1"/>
    </row>
    <row r="40" spans="1:11" hidden="1" x14ac:dyDescent="0.25">
      <c r="A40" s="138" t="s">
        <v>31</v>
      </c>
      <c r="B40" s="138"/>
      <c r="C40" s="39"/>
      <c r="D40" s="39"/>
      <c r="E40" s="39"/>
      <c r="F40" s="40"/>
      <c r="G40" s="41" t="s">
        <v>11</v>
      </c>
      <c r="H40" s="41"/>
      <c r="I40" s="41"/>
      <c r="K40" s="1"/>
    </row>
    <row r="41" spans="1:11" hidden="1" x14ac:dyDescent="0.25">
      <c r="A41" s="119" t="s">
        <v>32</v>
      </c>
      <c r="B41" s="119"/>
      <c r="C41" s="11"/>
      <c r="D41" s="11"/>
      <c r="E41" s="11"/>
      <c r="F41" s="12"/>
      <c r="G41" s="13" t="s">
        <v>10</v>
      </c>
      <c r="H41" s="13" t="s">
        <v>11</v>
      </c>
      <c r="I41" s="13"/>
      <c r="K41" s="1"/>
    </row>
    <row r="42" spans="1:11" ht="15.75" hidden="1" thickBot="1" x14ac:dyDescent="0.3">
      <c r="A42" s="120"/>
      <c r="B42" s="120"/>
      <c r="C42" s="19">
        <f>((IF(C40="X",C39,"0")+(IF(C41="X",C39,"0"))))</f>
        <v>0</v>
      </c>
      <c r="D42" s="19">
        <f t="shared" ref="D42:I42" si="5">((IF(D40="X",D39,"0")+(IF(D41="X",D39,"0"))))</f>
        <v>0</v>
      </c>
      <c r="E42" s="19">
        <f t="shared" si="5"/>
        <v>0</v>
      </c>
      <c r="F42" s="20">
        <f t="shared" si="5"/>
        <v>0</v>
      </c>
      <c r="G42" s="21">
        <f t="shared" si="5"/>
        <v>5</v>
      </c>
      <c r="H42" s="21">
        <f t="shared" si="5"/>
        <v>6</v>
      </c>
      <c r="I42" s="21">
        <f t="shared" si="5"/>
        <v>0</v>
      </c>
      <c r="K42" s="1"/>
    </row>
    <row r="43" spans="1:11" ht="15.75" hidden="1" thickBot="1" x14ac:dyDescent="0.3">
      <c r="A43" s="37" t="s">
        <v>33</v>
      </c>
      <c r="B43" s="38">
        <v>6</v>
      </c>
      <c r="C43" s="32">
        <v>1</v>
      </c>
      <c r="D43" s="32">
        <v>2</v>
      </c>
      <c r="E43" s="32">
        <v>3</v>
      </c>
      <c r="F43" s="33">
        <v>4</v>
      </c>
      <c r="G43" s="34">
        <v>5</v>
      </c>
      <c r="H43" s="34">
        <v>6</v>
      </c>
      <c r="I43" s="35">
        <v>7</v>
      </c>
      <c r="J43" s="36">
        <f>SUM(C47:I47)/3</f>
        <v>5.333333333333333</v>
      </c>
      <c r="K43" s="1"/>
    </row>
    <row r="44" spans="1:11" hidden="1" x14ac:dyDescent="0.25">
      <c r="A44" s="138" t="s">
        <v>34</v>
      </c>
      <c r="B44" s="138"/>
      <c r="C44" s="39"/>
      <c r="D44" s="39"/>
      <c r="E44" s="39"/>
      <c r="F44" s="40"/>
      <c r="G44" s="41"/>
      <c r="H44" s="41" t="s">
        <v>11</v>
      </c>
      <c r="I44" s="41"/>
      <c r="K44" s="1"/>
    </row>
    <row r="45" spans="1:11" hidden="1" x14ac:dyDescent="0.25">
      <c r="A45" s="119" t="s">
        <v>35</v>
      </c>
      <c r="B45" s="119"/>
      <c r="C45" s="11"/>
      <c r="D45" s="11"/>
      <c r="E45" s="11"/>
      <c r="F45" s="12"/>
      <c r="G45" s="13" t="s">
        <v>11</v>
      </c>
      <c r="H45" s="13"/>
      <c r="I45" s="13"/>
      <c r="K45" s="1"/>
    </row>
    <row r="46" spans="1:11" hidden="1" x14ac:dyDescent="0.25">
      <c r="A46" s="119" t="s">
        <v>36</v>
      </c>
      <c r="B46" s="119"/>
      <c r="C46" s="11"/>
      <c r="D46" s="11"/>
      <c r="E46" s="11"/>
      <c r="F46" s="12"/>
      <c r="G46" s="13" t="s">
        <v>11</v>
      </c>
      <c r="H46" s="13"/>
      <c r="I46" s="13"/>
      <c r="K46" s="1"/>
    </row>
    <row r="47" spans="1:11" ht="15.75" hidden="1" thickBot="1" x14ac:dyDescent="0.3">
      <c r="A47" s="120"/>
      <c r="B47" s="120"/>
      <c r="C47" s="19">
        <f t="shared" ref="C47:I47" si="6">((IF(C44="X",C43,"0")+IF(C45="X",C43,"0")+(IF(C46="X",C43,"0"))))</f>
        <v>0</v>
      </c>
      <c r="D47" s="19">
        <f t="shared" si="6"/>
        <v>0</v>
      </c>
      <c r="E47" s="19">
        <f t="shared" si="6"/>
        <v>0</v>
      </c>
      <c r="F47" s="20">
        <f t="shared" si="6"/>
        <v>0</v>
      </c>
      <c r="G47" s="21">
        <f t="shared" si="6"/>
        <v>10</v>
      </c>
      <c r="H47" s="21">
        <f t="shared" si="6"/>
        <v>6</v>
      </c>
      <c r="I47" s="21">
        <f t="shared" si="6"/>
        <v>0</v>
      </c>
      <c r="K47" s="1"/>
    </row>
    <row r="48" spans="1:11" ht="15.75" hidden="1" thickBot="1" x14ac:dyDescent="0.3">
      <c r="A48" s="37" t="s">
        <v>37</v>
      </c>
      <c r="B48" s="38" t="s">
        <v>10</v>
      </c>
      <c r="C48" s="32">
        <v>1</v>
      </c>
      <c r="D48" s="32">
        <v>2</v>
      </c>
      <c r="E48" s="32">
        <v>3</v>
      </c>
      <c r="F48" s="33">
        <v>4</v>
      </c>
      <c r="G48" s="34">
        <v>5</v>
      </c>
      <c r="H48" s="34">
        <v>6</v>
      </c>
      <c r="I48" s="35">
        <v>7</v>
      </c>
      <c r="J48" s="36">
        <f>SUM(C51:I51)/2</f>
        <v>0</v>
      </c>
      <c r="K48" s="1"/>
    </row>
    <row r="49" spans="1:11" hidden="1" x14ac:dyDescent="0.25">
      <c r="A49" s="138" t="s">
        <v>38</v>
      </c>
      <c r="B49" s="138"/>
      <c r="C49" s="39"/>
      <c r="D49" s="39"/>
      <c r="E49" s="39"/>
      <c r="F49" s="40"/>
      <c r="G49" s="41"/>
      <c r="H49" s="41"/>
      <c r="I49" s="41"/>
      <c r="K49" s="1"/>
    </row>
    <row r="50" spans="1:11" hidden="1" x14ac:dyDescent="0.25">
      <c r="A50" s="119" t="s">
        <v>39</v>
      </c>
      <c r="B50" s="119"/>
      <c r="C50" s="11"/>
      <c r="D50" s="11"/>
      <c r="E50" s="11"/>
      <c r="F50" s="12"/>
      <c r="G50" s="13"/>
      <c r="H50" s="13"/>
      <c r="I50" s="13"/>
      <c r="K50" s="1"/>
    </row>
    <row r="51" spans="1:11" ht="15.75" hidden="1" thickBot="1" x14ac:dyDescent="0.3">
      <c r="A51" s="120"/>
      <c r="B51" s="120"/>
      <c r="C51" s="19">
        <f>((IF(C49="X",C48,"0")+IF(C50="X",C48,"0")))</f>
        <v>0</v>
      </c>
      <c r="D51" s="19">
        <f t="shared" ref="D51:I51" si="7">((IF(D49="X",D48,"0")+IF(D50="X",D48,"0")))</f>
        <v>0</v>
      </c>
      <c r="E51" s="19">
        <f t="shared" si="7"/>
        <v>0</v>
      </c>
      <c r="F51" s="20">
        <f t="shared" si="7"/>
        <v>0</v>
      </c>
      <c r="G51" s="21">
        <f t="shared" si="7"/>
        <v>0</v>
      </c>
      <c r="H51" s="21">
        <f t="shared" si="7"/>
        <v>0</v>
      </c>
      <c r="I51" s="21">
        <f t="shared" si="7"/>
        <v>0</v>
      </c>
      <c r="K51" s="1"/>
    </row>
    <row r="52" spans="1:11" ht="23.25" hidden="1" thickBot="1" x14ac:dyDescent="0.3">
      <c r="A52" s="37" t="s">
        <v>40</v>
      </c>
      <c r="B52" s="38">
        <v>8</v>
      </c>
      <c r="C52" s="32">
        <v>1</v>
      </c>
      <c r="D52" s="32">
        <v>2</v>
      </c>
      <c r="E52" s="32">
        <v>3</v>
      </c>
      <c r="F52" s="33">
        <v>4</v>
      </c>
      <c r="G52" s="34">
        <v>5</v>
      </c>
      <c r="H52" s="34">
        <v>6</v>
      </c>
      <c r="I52" s="35">
        <v>7</v>
      </c>
      <c r="J52" s="36">
        <f>SUM(C56:I56)/3</f>
        <v>6.333333333333333</v>
      </c>
      <c r="K52" s="1"/>
    </row>
    <row r="53" spans="1:11" hidden="1" x14ac:dyDescent="0.25">
      <c r="A53" s="138" t="s">
        <v>41</v>
      </c>
      <c r="B53" s="138"/>
      <c r="C53" s="39"/>
      <c r="D53" s="39"/>
      <c r="E53" s="39"/>
      <c r="F53" s="40"/>
      <c r="G53" s="41"/>
      <c r="H53" s="41" t="s">
        <v>11</v>
      </c>
      <c r="I53" s="41"/>
      <c r="K53" s="1"/>
    </row>
    <row r="54" spans="1:11" hidden="1" x14ac:dyDescent="0.25">
      <c r="A54" s="119" t="s">
        <v>42</v>
      </c>
      <c r="B54" s="119"/>
      <c r="C54" s="11"/>
      <c r="D54" s="11"/>
      <c r="E54" s="11"/>
      <c r="F54" s="12"/>
      <c r="G54" s="13"/>
      <c r="H54" s="13" t="s">
        <v>11</v>
      </c>
      <c r="I54" s="13"/>
      <c r="K54" s="1"/>
    </row>
    <row r="55" spans="1:11" hidden="1" x14ac:dyDescent="0.25">
      <c r="A55" s="119" t="s">
        <v>43</v>
      </c>
      <c r="B55" s="119"/>
      <c r="C55" s="11"/>
      <c r="D55" s="11"/>
      <c r="E55" s="11"/>
      <c r="F55" s="12"/>
      <c r="G55" s="13"/>
      <c r="H55" s="13"/>
      <c r="I55" s="13" t="s">
        <v>11</v>
      </c>
      <c r="K55" s="1"/>
    </row>
    <row r="56" spans="1:11" ht="15.75" hidden="1" thickBot="1" x14ac:dyDescent="0.3">
      <c r="A56" s="120"/>
      <c r="B56" s="120"/>
      <c r="C56" s="19">
        <f>((IF(C53="X",C52,"0")+IF(C54="X",C52,"0")+(IF(C55="X",C52,"0"))))</f>
        <v>0</v>
      </c>
      <c r="D56" s="19">
        <f t="shared" ref="D56:I56" si="8">((IF(D53="X",D52,"0")+IF(D54="X",D52,"0")+(IF(D55="X",D52,"0"))))</f>
        <v>0</v>
      </c>
      <c r="E56" s="19">
        <f t="shared" si="8"/>
        <v>0</v>
      </c>
      <c r="F56" s="20">
        <f t="shared" si="8"/>
        <v>0</v>
      </c>
      <c r="G56" s="21">
        <f t="shared" si="8"/>
        <v>0</v>
      </c>
      <c r="H56" s="21">
        <f t="shared" si="8"/>
        <v>12</v>
      </c>
      <c r="I56" s="21">
        <f t="shared" si="8"/>
        <v>7</v>
      </c>
      <c r="K56" s="1"/>
    </row>
    <row r="57" spans="1:11" ht="18.75" thickBot="1" x14ac:dyDescent="0.3">
      <c r="A57" s="42" t="s">
        <v>44</v>
      </c>
      <c r="B57" s="43">
        <v>40</v>
      </c>
      <c r="C57" s="121">
        <f>J29*B29+J34*B34+J39*B39+J43*B43+J52*B52</f>
        <v>238.33333333333334</v>
      </c>
      <c r="D57" s="122"/>
      <c r="E57" s="122"/>
      <c r="F57" s="122"/>
      <c r="G57" s="123">
        <v>0.85829999999999995</v>
      </c>
      <c r="H57" s="124"/>
      <c r="I57" s="124"/>
      <c r="J57" s="125"/>
      <c r="K57" s="24"/>
    </row>
    <row r="58" spans="1:11" ht="15.75" thickBot="1" x14ac:dyDescent="0.3">
      <c r="A58" s="27"/>
      <c r="B58" s="27"/>
      <c r="C58" s="27"/>
      <c r="D58" s="27"/>
      <c r="E58" s="27"/>
      <c r="F58" s="27"/>
      <c r="G58" s="27"/>
      <c r="H58" s="27"/>
      <c r="I58" s="27"/>
      <c r="K58" s="1"/>
    </row>
    <row r="59" spans="1:11" ht="18.75" thickBot="1" x14ac:dyDescent="0.3">
      <c r="A59" s="49" t="s">
        <v>45</v>
      </c>
      <c r="B59" s="126">
        <f>G26</f>
        <v>0.8571428571428571</v>
      </c>
      <c r="C59" s="127"/>
      <c r="D59" s="128" t="s">
        <v>46</v>
      </c>
      <c r="E59" s="128"/>
      <c r="F59" s="129"/>
      <c r="G59" s="132">
        <f>(B59*G13)+(B60*G28)</f>
        <v>0.8576057142857143</v>
      </c>
      <c r="H59" s="133"/>
      <c r="I59" s="133"/>
      <c r="J59" s="134"/>
      <c r="K59" s="24"/>
    </row>
    <row r="60" spans="1:11" ht="18.75" thickBot="1" x14ac:dyDescent="0.3">
      <c r="A60" s="42" t="s">
        <v>47</v>
      </c>
      <c r="B60" s="123">
        <v>0.85829999999999995</v>
      </c>
      <c r="C60" s="125"/>
      <c r="D60" s="130"/>
      <c r="E60" s="130"/>
      <c r="F60" s="131"/>
      <c r="G60" s="135"/>
      <c r="H60" s="136"/>
      <c r="I60" s="136"/>
      <c r="J60" s="137"/>
      <c r="K60" s="24"/>
    </row>
    <row r="62" spans="1:11" ht="15.75" thickBot="1" x14ac:dyDescent="0.3"/>
    <row r="63" spans="1:11" x14ac:dyDescent="0.25">
      <c r="A63" s="171" t="s">
        <v>0</v>
      </c>
      <c r="B63" s="172"/>
      <c r="C63" s="172"/>
      <c r="D63" s="172"/>
      <c r="E63" s="172"/>
      <c r="F63" s="173" t="s">
        <v>1</v>
      </c>
      <c r="G63" s="174"/>
      <c r="H63" s="173" t="s">
        <v>2</v>
      </c>
      <c r="I63" s="175"/>
      <c r="K63" s="1"/>
    </row>
    <row r="64" spans="1:11" x14ac:dyDescent="0.25">
      <c r="A64" s="176" t="s">
        <v>3</v>
      </c>
      <c r="B64" s="177"/>
      <c r="C64" s="178" t="s">
        <v>4</v>
      </c>
      <c r="D64" s="177"/>
      <c r="E64" s="177"/>
      <c r="F64" s="179"/>
      <c r="G64" s="179"/>
      <c r="H64" s="180"/>
      <c r="I64" s="181"/>
      <c r="J64" s="2"/>
      <c r="K64" s="1"/>
    </row>
    <row r="65" spans="1:11" x14ac:dyDescent="0.25">
      <c r="A65" s="160"/>
      <c r="B65" s="161"/>
      <c r="C65" s="162"/>
      <c r="D65" s="162"/>
      <c r="E65" s="162"/>
      <c r="F65" s="163"/>
      <c r="G65" s="163"/>
      <c r="H65" s="164"/>
      <c r="I65" s="165"/>
      <c r="K65" s="1"/>
    </row>
    <row r="66" spans="1:11" ht="15" customHeight="1" x14ac:dyDescent="0.25">
      <c r="A66" s="160" t="s">
        <v>65</v>
      </c>
      <c r="B66" s="161"/>
      <c r="C66" s="162" t="s">
        <v>68</v>
      </c>
      <c r="D66" s="162"/>
      <c r="E66" s="162"/>
      <c r="F66" s="163">
        <v>1</v>
      </c>
      <c r="G66" s="163"/>
      <c r="H66" s="164">
        <v>1</v>
      </c>
      <c r="I66" s="165"/>
      <c r="K66" s="1"/>
    </row>
    <row r="67" spans="1:11" x14ac:dyDescent="0.25">
      <c r="A67" s="160" t="s">
        <v>66</v>
      </c>
      <c r="B67" s="161"/>
      <c r="C67" s="162" t="s">
        <v>63</v>
      </c>
      <c r="D67" s="162"/>
      <c r="E67" s="162"/>
      <c r="F67" s="163">
        <v>0</v>
      </c>
      <c r="G67" s="163"/>
      <c r="H67" s="164"/>
      <c r="I67" s="165"/>
      <c r="K67" s="1"/>
    </row>
    <row r="68" spans="1:11" ht="15" customHeight="1" x14ac:dyDescent="0.25">
      <c r="A68" s="160" t="s">
        <v>67</v>
      </c>
      <c r="B68" s="161"/>
      <c r="C68" s="162" t="s">
        <v>69</v>
      </c>
      <c r="D68" s="162"/>
      <c r="E68" s="162"/>
      <c r="F68" s="163">
        <v>1</v>
      </c>
      <c r="G68" s="163"/>
      <c r="H68" s="164">
        <v>0.7</v>
      </c>
      <c r="I68" s="165"/>
      <c r="K68" s="1"/>
    </row>
    <row r="69" spans="1:11" x14ac:dyDescent="0.25">
      <c r="A69" s="160"/>
      <c r="B69" s="161"/>
      <c r="C69" s="162"/>
      <c r="D69" s="162"/>
      <c r="E69" s="162"/>
      <c r="F69" s="163"/>
      <c r="G69" s="163"/>
      <c r="H69" s="164"/>
      <c r="I69" s="165"/>
      <c r="K69" s="1"/>
    </row>
    <row r="70" spans="1:11" ht="15.75" thickBot="1" x14ac:dyDescent="0.3">
      <c r="A70" s="166"/>
      <c r="B70" s="167"/>
      <c r="C70" s="167"/>
      <c r="D70" s="167"/>
      <c r="E70" s="167"/>
      <c r="F70" s="168"/>
      <c r="G70" s="168"/>
      <c r="H70" s="169"/>
      <c r="I70" s="170"/>
      <c r="K70" s="1"/>
    </row>
    <row r="71" spans="1:11" ht="15.75" thickBot="1" x14ac:dyDescent="0.3">
      <c r="A71" s="150"/>
      <c r="B71" s="151"/>
      <c r="C71" s="152"/>
      <c r="D71" s="152"/>
      <c r="E71" s="152"/>
      <c r="F71" s="153"/>
      <c r="G71" s="153"/>
      <c r="H71" s="154"/>
      <c r="I71" s="154"/>
      <c r="K71" s="1"/>
    </row>
    <row r="72" spans="1:11" ht="42.75" thickBot="1" x14ac:dyDescent="0.3">
      <c r="A72" s="3" t="s">
        <v>5</v>
      </c>
      <c r="B72" s="4" t="s">
        <v>6</v>
      </c>
      <c r="C72" s="155" t="s">
        <v>7</v>
      </c>
      <c r="D72" s="155"/>
      <c r="E72" s="155"/>
      <c r="F72" s="156"/>
      <c r="G72" s="157">
        <v>0.6</v>
      </c>
      <c r="H72" s="158"/>
      <c r="I72" s="159"/>
      <c r="K72" s="1"/>
    </row>
    <row r="73" spans="1:11" ht="23.25" hidden="1" thickBot="1" x14ac:dyDescent="0.3">
      <c r="A73" s="5" t="s">
        <v>8</v>
      </c>
      <c r="B73" s="6">
        <v>20</v>
      </c>
      <c r="C73" s="7">
        <v>1</v>
      </c>
      <c r="D73" s="7">
        <v>2</v>
      </c>
      <c r="E73" s="7">
        <v>3</v>
      </c>
      <c r="F73" s="8">
        <v>4</v>
      </c>
      <c r="G73" s="9">
        <v>5</v>
      </c>
      <c r="H73" s="9">
        <v>6</v>
      </c>
      <c r="I73" s="9">
        <v>7</v>
      </c>
      <c r="J73" s="10">
        <f>SUM(C76:I76)/2</f>
        <v>5</v>
      </c>
      <c r="K73" s="1"/>
    </row>
    <row r="74" spans="1:11" hidden="1" x14ac:dyDescent="0.25">
      <c r="A74" s="119" t="s">
        <v>9</v>
      </c>
      <c r="B74" s="119"/>
      <c r="C74" s="11"/>
      <c r="D74" s="11"/>
      <c r="E74" s="11"/>
      <c r="F74" s="12"/>
      <c r="G74" s="13" t="s">
        <v>11</v>
      </c>
      <c r="H74" s="13"/>
      <c r="I74" s="13"/>
      <c r="K74" s="1"/>
    </row>
    <row r="75" spans="1:11" hidden="1" x14ac:dyDescent="0.25">
      <c r="A75" s="119" t="s">
        <v>12</v>
      </c>
      <c r="B75" s="119"/>
      <c r="C75" s="11"/>
      <c r="D75" s="11"/>
      <c r="E75" s="11"/>
      <c r="F75" s="12"/>
      <c r="G75" s="13" t="s">
        <v>11</v>
      </c>
      <c r="H75" s="13"/>
      <c r="I75" s="13"/>
      <c r="K75" s="1"/>
    </row>
    <row r="76" spans="1:11" ht="15.75" hidden="1" thickBot="1" x14ac:dyDescent="0.3">
      <c r="A76" s="149"/>
      <c r="B76" s="149"/>
      <c r="C76" s="14">
        <f>((IF(C74="X",C73,"0")+(IF(C75="X",C73,"0"))))</f>
        <v>0</v>
      </c>
      <c r="D76" s="14">
        <f t="shared" ref="D76:I76" si="9">((IF(D74="X",D73,"0")+(IF(D75="X",D73,"0"))))</f>
        <v>0</v>
      </c>
      <c r="E76" s="14">
        <f t="shared" si="9"/>
        <v>0</v>
      </c>
      <c r="F76" s="15">
        <f t="shared" si="9"/>
        <v>0</v>
      </c>
      <c r="G76" s="16">
        <f t="shared" si="9"/>
        <v>10</v>
      </c>
      <c r="H76" s="16">
        <f t="shared" si="9"/>
        <v>0</v>
      </c>
      <c r="I76" s="16">
        <f t="shared" si="9"/>
        <v>0</v>
      </c>
      <c r="K76" s="1"/>
    </row>
    <row r="77" spans="1:11" ht="23.25" hidden="1" thickBot="1" x14ac:dyDescent="0.3">
      <c r="A77" s="17" t="s">
        <v>13</v>
      </c>
      <c r="B77" s="18">
        <v>25</v>
      </c>
      <c r="C77" s="7">
        <v>1</v>
      </c>
      <c r="D77" s="7">
        <v>2</v>
      </c>
      <c r="E77" s="7">
        <v>3</v>
      </c>
      <c r="F77" s="8">
        <v>4</v>
      </c>
      <c r="G77" s="9">
        <v>5</v>
      </c>
      <c r="H77" s="9">
        <v>6</v>
      </c>
      <c r="I77" s="9">
        <v>7</v>
      </c>
      <c r="J77" s="10">
        <f>SUM(C80:I80)/2</f>
        <v>5.5</v>
      </c>
      <c r="K77" s="1"/>
    </row>
    <row r="78" spans="1:11" hidden="1" x14ac:dyDescent="0.25">
      <c r="A78" s="119" t="s">
        <v>14</v>
      </c>
      <c r="B78" s="119"/>
      <c r="C78" s="11"/>
      <c r="D78" s="11"/>
      <c r="E78" s="11"/>
      <c r="F78" s="12"/>
      <c r="G78" s="13" t="s">
        <v>11</v>
      </c>
      <c r="H78" s="13"/>
      <c r="I78" s="13"/>
      <c r="K78" s="1"/>
    </row>
    <row r="79" spans="1:11" hidden="1" x14ac:dyDescent="0.25">
      <c r="A79" s="119" t="s">
        <v>15</v>
      </c>
      <c r="B79" s="119"/>
      <c r="C79" s="11"/>
      <c r="D79" s="11"/>
      <c r="E79" s="11"/>
      <c r="F79" s="12"/>
      <c r="G79" s="13"/>
      <c r="H79" s="13" t="s">
        <v>11</v>
      </c>
      <c r="I79" s="13"/>
      <c r="K79" s="1"/>
    </row>
    <row r="80" spans="1:11" ht="15.75" hidden="1" thickBot="1" x14ac:dyDescent="0.3">
      <c r="A80" s="149"/>
      <c r="B80" s="149"/>
      <c r="C80" s="14">
        <f>((IF(C78="X",C77,"0")+(IF(C79="X",C77,"0"))))</f>
        <v>0</v>
      </c>
      <c r="D80" s="14">
        <f t="shared" ref="D80:I80" si="10">((IF(D78="X",D77,"0")+(IF(D79="X",D77,"0"))))</f>
        <v>0</v>
      </c>
      <c r="E80" s="14">
        <f t="shared" si="10"/>
        <v>0</v>
      </c>
      <c r="F80" s="15">
        <f t="shared" si="10"/>
        <v>0</v>
      </c>
      <c r="G80" s="16">
        <f t="shared" si="10"/>
        <v>5</v>
      </c>
      <c r="H80" s="16">
        <f t="shared" si="10"/>
        <v>6</v>
      </c>
      <c r="I80" s="16">
        <f t="shared" si="10"/>
        <v>0</v>
      </c>
      <c r="K80" s="1"/>
    </row>
    <row r="81" spans="1:11" ht="23.25" hidden="1" thickBot="1" x14ac:dyDescent="0.3">
      <c r="A81" s="17" t="s">
        <v>16</v>
      </c>
      <c r="B81" s="18">
        <v>15</v>
      </c>
      <c r="C81" s="7">
        <v>1</v>
      </c>
      <c r="D81" s="7">
        <v>2</v>
      </c>
      <c r="E81" s="7">
        <v>3</v>
      </c>
      <c r="F81" s="8">
        <v>4</v>
      </c>
      <c r="G81" s="9">
        <v>5</v>
      </c>
      <c r="H81" s="9">
        <v>6</v>
      </c>
      <c r="I81" s="9">
        <v>7</v>
      </c>
      <c r="J81" s="10">
        <f>SUM(C84:I84)/2</f>
        <v>5</v>
      </c>
      <c r="K81" s="1"/>
    </row>
    <row r="82" spans="1:11" hidden="1" x14ac:dyDescent="0.25">
      <c r="A82" s="119" t="s">
        <v>17</v>
      </c>
      <c r="B82" s="119"/>
      <c r="C82" s="11"/>
      <c r="D82" s="11"/>
      <c r="E82" s="11"/>
      <c r="F82" s="12"/>
      <c r="G82" s="13" t="s">
        <v>11</v>
      </c>
      <c r="H82" s="13"/>
      <c r="I82" s="13"/>
      <c r="K82" s="1"/>
    </row>
    <row r="83" spans="1:11" hidden="1" x14ac:dyDescent="0.25">
      <c r="A83" s="119" t="s">
        <v>18</v>
      </c>
      <c r="B83" s="119"/>
      <c r="C83" s="11"/>
      <c r="D83" s="11"/>
      <c r="E83" s="11"/>
      <c r="F83" s="12"/>
      <c r="G83" s="13" t="s">
        <v>11</v>
      </c>
      <c r="H83" s="13"/>
      <c r="I83" s="13"/>
      <c r="K83" s="1"/>
    </row>
    <row r="84" spans="1:11" ht="15.75" hidden="1" thickBot="1" x14ac:dyDescent="0.3">
      <c r="A84" s="120"/>
      <c r="B84" s="120"/>
      <c r="C84" s="19">
        <f>((IF(C82="X",C81,"0")+(IF(C83="X",C81,"0"))))</f>
        <v>0</v>
      </c>
      <c r="D84" s="19">
        <f t="shared" ref="D84:I84" si="11">((IF(D82="X",D81,"0")+(IF(D83="X",D81,"0"))))</f>
        <v>0</v>
      </c>
      <c r="E84" s="19">
        <f t="shared" si="11"/>
        <v>0</v>
      </c>
      <c r="F84" s="20">
        <f t="shared" si="11"/>
        <v>0</v>
      </c>
      <c r="G84" s="21">
        <f t="shared" si="11"/>
        <v>10</v>
      </c>
      <c r="H84" s="21">
        <f t="shared" si="11"/>
        <v>0</v>
      </c>
      <c r="I84" s="21">
        <f t="shared" si="11"/>
        <v>0</v>
      </c>
      <c r="K84" s="1"/>
    </row>
    <row r="85" spans="1:11" ht="25.5" x14ac:dyDescent="0.25">
      <c r="A85" s="22" t="s">
        <v>19</v>
      </c>
      <c r="B85" s="23">
        <f>B81+B77+B73</f>
        <v>60</v>
      </c>
      <c r="C85" s="144">
        <f>(J73*B73)+(J77*B77)+(J81*B81)</f>
        <v>312.5</v>
      </c>
      <c r="D85" s="145"/>
      <c r="E85" s="145"/>
      <c r="F85" s="145"/>
      <c r="G85" s="146">
        <f>C85/(B85*7)</f>
        <v>0.74404761904761907</v>
      </c>
      <c r="H85" s="147"/>
      <c r="I85" s="147"/>
      <c r="J85" s="148"/>
      <c r="K85" s="24"/>
    </row>
    <row r="86" spans="1:11" ht="15.75" thickBot="1" x14ac:dyDescent="0.3">
      <c r="A86" s="26"/>
      <c r="B86" s="27"/>
      <c r="C86" s="27"/>
      <c r="D86" s="27"/>
      <c r="E86" s="27"/>
      <c r="F86" s="27"/>
      <c r="G86" s="27"/>
      <c r="H86" s="27"/>
      <c r="I86" s="27"/>
      <c r="K86" s="24"/>
    </row>
    <row r="87" spans="1:11" ht="42.75" thickBot="1" x14ac:dyDescent="0.3">
      <c r="A87" s="28" t="s">
        <v>21</v>
      </c>
      <c r="B87" s="29" t="s">
        <v>6</v>
      </c>
      <c r="C87" s="139" t="s">
        <v>7</v>
      </c>
      <c r="D87" s="139"/>
      <c r="E87" s="139"/>
      <c r="F87" s="140"/>
      <c r="G87" s="141">
        <v>0.4</v>
      </c>
      <c r="H87" s="142"/>
      <c r="I87" s="143"/>
      <c r="K87" s="1"/>
    </row>
    <row r="88" spans="1:11" ht="15.75" hidden="1" thickBot="1" x14ac:dyDescent="0.3">
      <c r="A88" s="30" t="s">
        <v>22</v>
      </c>
      <c r="B88" s="31">
        <v>10</v>
      </c>
      <c r="C88" s="32">
        <v>1</v>
      </c>
      <c r="D88" s="32">
        <v>2</v>
      </c>
      <c r="E88" s="32">
        <v>3</v>
      </c>
      <c r="F88" s="33">
        <v>4</v>
      </c>
      <c r="G88" s="34">
        <v>5</v>
      </c>
      <c r="H88" s="34">
        <v>6</v>
      </c>
      <c r="I88" s="35">
        <v>7</v>
      </c>
      <c r="J88" s="36">
        <f>SUM(C92:I92)/3</f>
        <v>6.333333333333333</v>
      </c>
      <c r="K88" s="1"/>
    </row>
    <row r="89" spans="1:11" hidden="1" x14ac:dyDescent="0.25">
      <c r="A89" s="119" t="s">
        <v>23</v>
      </c>
      <c r="B89" s="119"/>
      <c r="C89" s="11"/>
      <c r="D89" s="11"/>
      <c r="E89" s="11"/>
      <c r="F89" s="12"/>
      <c r="G89" s="13"/>
      <c r="H89" s="13"/>
      <c r="I89" s="13" t="s">
        <v>11</v>
      </c>
      <c r="K89" s="1"/>
    </row>
    <row r="90" spans="1:11" hidden="1" x14ac:dyDescent="0.25">
      <c r="A90" s="119" t="s">
        <v>24</v>
      </c>
      <c r="B90" s="119"/>
      <c r="C90" s="11"/>
      <c r="D90" s="11"/>
      <c r="E90" s="11"/>
      <c r="F90" s="12"/>
      <c r="G90" s="13"/>
      <c r="H90" s="13" t="s">
        <v>11</v>
      </c>
      <c r="I90" s="13"/>
      <c r="K90" s="1"/>
    </row>
    <row r="91" spans="1:11" hidden="1" x14ac:dyDescent="0.25">
      <c r="A91" s="119" t="s">
        <v>25</v>
      </c>
      <c r="B91" s="119"/>
      <c r="C91" s="11"/>
      <c r="D91" s="11"/>
      <c r="E91" s="11"/>
      <c r="F91" s="12"/>
      <c r="G91" s="13"/>
      <c r="H91" s="13" t="s">
        <v>11</v>
      </c>
      <c r="I91" s="13"/>
      <c r="K91" s="1"/>
    </row>
    <row r="92" spans="1:11" ht="15.75" hidden="1" thickBot="1" x14ac:dyDescent="0.3">
      <c r="A92" s="120"/>
      <c r="B92" s="120"/>
      <c r="C92" s="19">
        <f>((IF(C89="X",C88,"0")+(IF(C90="X",C88,"0")+IF(C91="X",C88,"0"))))</f>
        <v>0</v>
      </c>
      <c r="D92" s="19">
        <f t="shared" ref="D92:I92" si="12">((IF(D89="X",D88,"0")+(IF(D90="X",D88,"0")+IF(D91="X",D88,"0"))))</f>
        <v>0</v>
      </c>
      <c r="E92" s="19">
        <f t="shared" si="12"/>
        <v>0</v>
      </c>
      <c r="F92" s="20">
        <f t="shared" si="12"/>
        <v>0</v>
      </c>
      <c r="G92" s="21">
        <f t="shared" si="12"/>
        <v>0</v>
      </c>
      <c r="H92" s="21">
        <f t="shared" si="12"/>
        <v>12</v>
      </c>
      <c r="I92" s="21">
        <f t="shared" si="12"/>
        <v>7</v>
      </c>
      <c r="K92" s="1"/>
    </row>
    <row r="93" spans="1:11" ht="15.75" hidden="1" thickBot="1" x14ac:dyDescent="0.3">
      <c r="A93" s="37" t="s">
        <v>26</v>
      </c>
      <c r="B93" s="38">
        <v>6</v>
      </c>
      <c r="C93" s="32">
        <v>1</v>
      </c>
      <c r="D93" s="32">
        <v>2</v>
      </c>
      <c r="E93" s="32">
        <v>3</v>
      </c>
      <c r="F93" s="33">
        <v>4</v>
      </c>
      <c r="G93" s="34">
        <v>5</v>
      </c>
      <c r="H93" s="34">
        <v>6</v>
      </c>
      <c r="I93" s="35">
        <v>7</v>
      </c>
      <c r="J93" s="36">
        <f>SUM(C97:I97)/3</f>
        <v>5.666666666666667</v>
      </c>
      <c r="K93" s="1"/>
    </row>
    <row r="94" spans="1:11" hidden="1" x14ac:dyDescent="0.25">
      <c r="A94" s="138" t="s">
        <v>27</v>
      </c>
      <c r="B94" s="138"/>
      <c r="C94" s="39"/>
      <c r="D94" s="39"/>
      <c r="E94" s="39"/>
      <c r="F94" s="40"/>
      <c r="G94" s="41" t="s">
        <v>11</v>
      </c>
      <c r="H94" s="41"/>
      <c r="I94" s="41"/>
      <c r="K94" s="1"/>
    </row>
    <row r="95" spans="1:11" hidden="1" x14ac:dyDescent="0.25">
      <c r="A95" s="119" t="s">
        <v>28</v>
      </c>
      <c r="B95" s="119"/>
      <c r="C95" s="11"/>
      <c r="D95" s="11"/>
      <c r="E95" s="11"/>
      <c r="F95" s="12"/>
      <c r="G95" s="13"/>
      <c r="H95" s="13" t="s">
        <v>11</v>
      </c>
      <c r="I95" s="13"/>
      <c r="K95" s="1"/>
    </row>
    <row r="96" spans="1:11" hidden="1" x14ac:dyDescent="0.25">
      <c r="A96" s="119" t="s">
        <v>29</v>
      </c>
      <c r="B96" s="119"/>
      <c r="C96" s="11"/>
      <c r="D96" s="11"/>
      <c r="E96" s="11"/>
      <c r="F96" s="12"/>
      <c r="G96" s="13"/>
      <c r="H96" s="13" t="s">
        <v>11</v>
      </c>
      <c r="I96" s="13"/>
      <c r="K96" s="1"/>
    </row>
    <row r="97" spans="1:11" hidden="1" x14ac:dyDescent="0.25">
      <c r="A97" s="120"/>
      <c r="B97" s="120"/>
      <c r="C97" s="19">
        <f>((IF(C94="X",C93,"0")+(IF(C95="X",C93,"0")+IF(C96="X",C93,"0"))))</f>
        <v>0</v>
      </c>
      <c r="D97" s="19">
        <f t="shared" ref="D97:I97" si="13">((IF(D94="X",D93,"0")+(IF(D95="X",D93,"0")+IF(D96="X",D93,"0"))))</f>
        <v>0</v>
      </c>
      <c r="E97" s="19">
        <f t="shared" si="13"/>
        <v>0</v>
      </c>
      <c r="F97" s="20">
        <f t="shared" si="13"/>
        <v>0</v>
      </c>
      <c r="G97" s="21">
        <f t="shared" si="13"/>
        <v>5</v>
      </c>
      <c r="H97" s="21">
        <f t="shared" si="13"/>
        <v>12</v>
      </c>
      <c r="I97" s="21">
        <f t="shared" si="13"/>
        <v>0</v>
      </c>
      <c r="K97" s="1"/>
    </row>
    <row r="98" spans="1:11" ht="15.75" hidden="1" thickBot="1" x14ac:dyDescent="0.3">
      <c r="A98" s="27"/>
      <c r="B98" s="27"/>
      <c r="C98" s="27"/>
      <c r="D98" s="27"/>
      <c r="E98" s="27"/>
      <c r="F98" s="27"/>
      <c r="G98" s="27"/>
      <c r="H98" s="27"/>
      <c r="I98" s="27"/>
      <c r="K98" s="1"/>
    </row>
    <row r="99" spans="1:11" ht="15.75" hidden="1" thickBot="1" x14ac:dyDescent="0.3">
      <c r="A99" s="37" t="s">
        <v>30</v>
      </c>
      <c r="B99" s="38">
        <v>10</v>
      </c>
      <c r="C99" s="32">
        <v>1</v>
      </c>
      <c r="D99" s="32">
        <v>2</v>
      </c>
      <c r="E99" s="32">
        <v>3</v>
      </c>
      <c r="F99" s="33">
        <v>4</v>
      </c>
      <c r="G99" s="34">
        <v>5</v>
      </c>
      <c r="H99" s="34">
        <v>6</v>
      </c>
      <c r="I99" s="35">
        <v>7</v>
      </c>
      <c r="J99" s="36">
        <f>SUM(C102:I102)/2</f>
        <v>5</v>
      </c>
      <c r="K99" s="1"/>
    </row>
    <row r="100" spans="1:11" hidden="1" x14ac:dyDescent="0.25">
      <c r="A100" s="138" t="s">
        <v>31</v>
      </c>
      <c r="B100" s="138"/>
      <c r="C100" s="39"/>
      <c r="D100" s="39"/>
      <c r="E100" s="39"/>
      <c r="F100" s="40"/>
      <c r="G100" s="41" t="s">
        <v>11</v>
      </c>
      <c r="H100" s="41"/>
      <c r="I100" s="41"/>
      <c r="K100" s="1"/>
    </row>
    <row r="101" spans="1:11" hidden="1" x14ac:dyDescent="0.25">
      <c r="A101" s="119" t="s">
        <v>32</v>
      </c>
      <c r="B101" s="119"/>
      <c r="C101" s="11"/>
      <c r="D101" s="11"/>
      <c r="E101" s="11"/>
      <c r="F101" s="12"/>
      <c r="G101" s="13" t="s">
        <v>11</v>
      </c>
      <c r="H101" s="13"/>
      <c r="I101" s="13"/>
      <c r="K101" s="1"/>
    </row>
    <row r="102" spans="1:11" ht="15.75" hidden="1" thickBot="1" x14ac:dyDescent="0.3">
      <c r="A102" s="120"/>
      <c r="B102" s="120"/>
      <c r="C102" s="19">
        <f>((IF(C100="X",C99,"0")+(IF(C101="X",C99,"0"))))</f>
        <v>0</v>
      </c>
      <c r="D102" s="19">
        <f t="shared" ref="D102:I102" si="14">((IF(D100="X",D99,"0")+(IF(D101="X",D99,"0"))))</f>
        <v>0</v>
      </c>
      <c r="E102" s="19">
        <f t="shared" si="14"/>
        <v>0</v>
      </c>
      <c r="F102" s="20">
        <f t="shared" si="14"/>
        <v>0</v>
      </c>
      <c r="G102" s="21">
        <f t="shared" si="14"/>
        <v>10</v>
      </c>
      <c r="H102" s="21">
        <f t="shared" si="14"/>
        <v>0</v>
      </c>
      <c r="I102" s="21">
        <f t="shared" si="14"/>
        <v>0</v>
      </c>
      <c r="K102" s="1"/>
    </row>
    <row r="103" spans="1:11" ht="15.75" hidden="1" thickBot="1" x14ac:dyDescent="0.3">
      <c r="A103" s="37" t="s">
        <v>33</v>
      </c>
      <c r="B103" s="38">
        <v>6</v>
      </c>
      <c r="C103" s="32">
        <v>1</v>
      </c>
      <c r="D103" s="32">
        <v>2</v>
      </c>
      <c r="E103" s="32">
        <v>3</v>
      </c>
      <c r="F103" s="33">
        <v>4</v>
      </c>
      <c r="G103" s="34">
        <v>5</v>
      </c>
      <c r="H103" s="34">
        <v>6</v>
      </c>
      <c r="I103" s="35">
        <v>7</v>
      </c>
      <c r="J103" s="36">
        <f>SUM(C107:I107)/3</f>
        <v>5</v>
      </c>
      <c r="K103" s="1"/>
    </row>
    <row r="104" spans="1:11" hidden="1" x14ac:dyDescent="0.25">
      <c r="A104" s="138" t="s">
        <v>34</v>
      </c>
      <c r="B104" s="138"/>
      <c r="C104" s="39"/>
      <c r="D104" s="39"/>
      <c r="E104" s="39"/>
      <c r="F104" s="40"/>
      <c r="G104" s="41" t="s">
        <v>11</v>
      </c>
      <c r="H104" s="41"/>
      <c r="I104" s="41"/>
      <c r="K104" s="1"/>
    </row>
    <row r="105" spans="1:11" hidden="1" x14ac:dyDescent="0.25">
      <c r="A105" s="119" t="s">
        <v>35</v>
      </c>
      <c r="B105" s="119"/>
      <c r="C105" s="11"/>
      <c r="D105" s="11"/>
      <c r="E105" s="11"/>
      <c r="F105" s="12"/>
      <c r="G105" s="13" t="s">
        <v>11</v>
      </c>
      <c r="H105" s="13"/>
      <c r="I105" s="13"/>
      <c r="K105" s="1"/>
    </row>
    <row r="106" spans="1:11" hidden="1" x14ac:dyDescent="0.25">
      <c r="A106" s="119" t="s">
        <v>36</v>
      </c>
      <c r="B106" s="119"/>
      <c r="C106" s="11"/>
      <c r="D106" s="11"/>
      <c r="E106" s="11"/>
      <c r="F106" s="12"/>
      <c r="G106" s="13" t="s">
        <v>11</v>
      </c>
      <c r="H106" s="13"/>
      <c r="I106" s="13"/>
      <c r="K106" s="1"/>
    </row>
    <row r="107" spans="1:11" ht="15.75" hidden="1" thickBot="1" x14ac:dyDescent="0.3">
      <c r="A107" s="120"/>
      <c r="B107" s="120"/>
      <c r="C107" s="19">
        <f t="shared" ref="C107:I107" si="15">((IF(C104="X",C103,"0")+IF(C105="X",C103,"0")+(IF(C106="X",C103,"0"))))</f>
        <v>0</v>
      </c>
      <c r="D107" s="19">
        <f t="shared" si="15"/>
        <v>0</v>
      </c>
      <c r="E107" s="19">
        <f t="shared" si="15"/>
        <v>0</v>
      </c>
      <c r="F107" s="20">
        <f t="shared" si="15"/>
        <v>0</v>
      </c>
      <c r="G107" s="21">
        <f t="shared" si="15"/>
        <v>15</v>
      </c>
      <c r="H107" s="21">
        <f t="shared" si="15"/>
        <v>0</v>
      </c>
      <c r="I107" s="21">
        <f t="shared" si="15"/>
        <v>0</v>
      </c>
      <c r="K107" s="1"/>
    </row>
    <row r="108" spans="1:11" ht="15.75" hidden="1" thickBot="1" x14ac:dyDescent="0.3">
      <c r="A108" s="37" t="s">
        <v>37</v>
      </c>
      <c r="B108" s="38" t="s">
        <v>10</v>
      </c>
      <c r="C108" s="32">
        <v>1</v>
      </c>
      <c r="D108" s="32">
        <v>2</v>
      </c>
      <c r="E108" s="32">
        <v>3</v>
      </c>
      <c r="F108" s="33">
        <v>4</v>
      </c>
      <c r="G108" s="34">
        <v>5</v>
      </c>
      <c r="H108" s="34">
        <v>6</v>
      </c>
      <c r="I108" s="35">
        <v>7</v>
      </c>
      <c r="J108" s="36">
        <f>SUM(C111:I111)/2</f>
        <v>0</v>
      </c>
      <c r="K108" s="1"/>
    </row>
    <row r="109" spans="1:11" hidden="1" x14ac:dyDescent="0.25">
      <c r="A109" s="138" t="s">
        <v>38</v>
      </c>
      <c r="B109" s="138"/>
      <c r="C109" s="39"/>
      <c r="D109" s="39"/>
      <c r="E109" s="39"/>
      <c r="F109" s="40"/>
      <c r="G109" s="41"/>
      <c r="H109" s="41"/>
      <c r="I109" s="41"/>
      <c r="K109" s="1"/>
    </row>
    <row r="110" spans="1:11" hidden="1" x14ac:dyDescent="0.25">
      <c r="A110" s="119" t="s">
        <v>39</v>
      </c>
      <c r="B110" s="119"/>
      <c r="C110" s="11"/>
      <c r="D110" s="11"/>
      <c r="E110" s="11"/>
      <c r="F110" s="12"/>
      <c r="G110" s="13"/>
      <c r="H110" s="13"/>
      <c r="I110" s="13"/>
      <c r="K110" s="1"/>
    </row>
    <row r="111" spans="1:11" ht="15.75" hidden="1" thickBot="1" x14ac:dyDescent="0.3">
      <c r="A111" s="120"/>
      <c r="B111" s="120"/>
      <c r="C111" s="19">
        <f>((IF(C109="X",C108,"0")+IF(C110="X",C108,"0")))</f>
        <v>0</v>
      </c>
      <c r="D111" s="19">
        <f t="shared" ref="D111:I111" si="16">((IF(D109="X",D108,"0")+IF(D110="X",D108,"0")))</f>
        <v>0</v>
      </c>
      <c r="E111" s="19">
        <f t="shared" si="16"/>
        <v>0</v>
      </c>
      <c r="F111" s="20">
        <f t="shared" si="16"/>
        <v>0</v>
      </c>
      <c r="G111" s="21">
        <f t="shared" si="16"/>
        <v>0</v>
      </c>
      <c r="H111" s="21">
        <f t="shared" si="16"/>
        <v>0</v>
      </c>
      <c r="I111" s="21">
        <f t="shared" si="16"/>
        <v>0</v>
      </c>
      <c r="K111" s="1"/>
    </row>
    <row r="112" spans="1:11" ht="23.25" hidden="1" thickBot="1" x14ac:dyDescent="0.3">
      <c r="A112" s="37" t="s">
        <v>40</v>
      </c>
      <c r="B112" s="38">
        <v>8</v>
      </c>
      <c r="C112" s="32">
        <v>1</v>
      </c>
      <c r="D112" s="32">
        <v>2</v>
      </c>
      <c r="E112" s="32">
        <v>3</v>
      </c>
      <c r="F112" s="33">
        <v>4</v>
      </c>
      <c r="G112" s="34">
        <v>5</v>
      </c>
      <c r="H112" s="34">
        <v>6</v>
      </c>
      <c r="I112" s="35">
        <v>7</v>
      </c>
      <c r="J112" s="36">
        <f>SUM(C116:I116)/3</f>
        <v>5.666666666666667</v>
      </c>
      <c r="K112" s="1"/>
    </row>
    <row r="113" spans="1:11" hidden="1" x14ac:dyDescent="0.25">
      <c r="A113" s="138" t="s">
        <v>41</v>
      </c>
      <c r="B113" s="138"/>
      <c r="C113" s="39"/>
      <c r="D113" s="39"/>
      <c r="E113" s="39"/>
      <c r="F113" s="40"/>
      <c r="G113" s="41" t="s">
        <v>11</v>
      </c>
      <c r="H113" s="41"/>
      <c r="I113" s="41"/>
      <c r="K113" s="1"/>
    </row>
    <row r="114" spans="1:11" hidden="1" x14ac:dyDescent="0.25">
      <c r="A114" s="119" t="s">
        <v>42</v>
      </c>
      <c r="B114" s="119"/>
      <c r="C114" s="11"/>
      <c r="D114" s="11"/>
      <c r="E114" s="11"/>
      <c r="F114" s="12"/>
      <c r="G114" s="13"/>
      <c r="H114" s="13" t="s">
        <v>11</v>
      </c>
      <c r="I114" s="13"/>
      <c r="K114" s="1"/>
    </row>
    <row r="115" spans="1:11" hidden="1" x14ac:dyDescent="0.25">
      <c r="A115" s="119" t="s">
        <v>43</v>
      </c>
      <c r="B115" s="119"/>
      <c r="C115" s="11"/>
      <c r="D115" s="11"/>
      <c r="E115" s="11"/>
      <c r="F115" s="12"/>
      <c r="G115" s="13"/>
      <c r="H115" s="13" t="s">
        <v>11</v>
      </c>
      <c r="I115" s="13"/>
      <c r="K115" s="1"/>
    </row>
    <row r="116" spans="1:11" ht="15.75" hidden="1" thickBot="1" x14ac:dyDescent="0.3">
      <c r="A116" s="120"/>
      <c r="B116" s="120"/>
      <c r="C116" s="19">
        <f>((IF(C113="X",C112,"0")+IF(C114="X",C112,"0")+(IF(C115="X",C112,"0"))))</f>
        <v>0</v>
      </c>
      <c r="D116" s="19">
        <f t="shared" ref="D116:I116" si="17">((IF(D113="X",D112,"0")+IF(D114="X",D112,"0")+(IF(D115="X",D112,"0"))))</f>
        <v>0</v>
      </c>
      <c r="E116" s="19">
        <f t="shared" si="17"/>
        <v>0</v>
      </c>
      <c r="F116" s="20">
        <f t="shared" si="17"/>
        <v>0</v>
      </c>
      <c r="G116" s="21">
        <f t="shared" si="17"/>
        <v>5</v>
      </c>
      <c r="H116" s="21">
        <f t="shared" si="17"/>
        <v>12</v>
      </c>
      <c r="I116" s="21">
        <f t="shared" si="17"/>
        <v>0</v>
      </c>
      <c r="K116" s="1"/>
    </row>
    <row r="117" spans="1:11" ht="18.75" thickBot="1" x14ac:dyDescent="0.3">
      <c r="A117" s="42" t="s">
        <v>44</v>
      </c>
      <c r="B117" s="43">
        <v>40</v>
      </c>
      <c r="C117" s="121">
        <f>J88*B88+J93*B93+J99*B99+J103*B103+J112*B112</f>
        <v>222.66666666666666</v>
      </c>
      <c r="D117" s="122"/>
      <c r="E117" s="122"/>
      <c r="F117" s="122"/>
      <c r="G117" s="123">
        <f>C117/(B117*7)</f>
        <v>0.79523809523809519</v>
      </c>
      <c r="H117" s="124"/>
      <c r="I117" s="124"/>
      <c r="J117" s="125"/>
      <c r="K117" s="24"/>
    </row>
    <row r="118" spans="1:11" ht="15.75" thickBot="1" x14ac:dyDescent="0.3">
      <c r="A118" s="27"/>
      <c r="B118" s="27"/>
      <c r="C118" s="27"/>
      <c r="D118" s="27"/>
      <c r="E118" s="27"/>
      <c r="F118" s="27"/>
      <c r="G118" s="27"/>
      <c r="H118" s="27"/>
      <c r="I118" s="27"/>
      <c r="K118" s="1"/>
    </row>
    <row r="119" spans="1:11" ht="18.75" thickBot="1" x14ac:dyDescent="0.3">
      <c r="A119" s="49" t="s">
        <v>45</v>
      </c>
      <c r="B119" s="126">
        <f>G85</f>
        <v>0.74404761904761907</v>
      </c>
      <c r="C119" s="127"/>
      <c r="D119" s="128" t="s">
        <v>46</v>
      </c>
      <c r="E119" s="128"/>
      <c r="F119" s="129"/>
      <c r="G119" s="132">
        <f>(B119*G72)+(B120*G87)</f>
        <v>0.76452380952380961</v>
      </c>
      <c r="H119" s="133"/>
      <c r="I119" s="133"/>
      <c r="J119" s="134"/>
      <c r="K119" s="24"/>
    </row>
    <row r="120" spans="1:11" ht="18.75" thickBot="1" x14ac:dyDescent="0.3">
      <c r="A120" s="42" t="s">
        <v>47</v>
      </c>
      <c r="B120" s="123">
        <f>G117</f>
        <v>0.79523809523809519</v>
      </c>
      <c r="C120" s="125"/>
      <c r="D120" s="130"/>
      <c r="E120" s="130"/>
      <c r="F120" s="131"/>
      <c r="G120" s="135"/>
      <c r="H120" s="136"/>
      <c r="I120" s="136"/>
      <c r="J120" s="137"/>
      <c r="K120" s="24"/>
    </row>
    <row r="122" spans="1:11" ht="15.75" thickBot="1" x14ac:dyDescent="0.3"/>
    <row r="123" spans="1:11" ht="15.75" thickBot="1" x14ac:dyDescent="0.3">
      <c r="A123" s="101" t="s">
        <v>48</v>
      </c>
      <c r="B123" s="102"/>
      <c r="C123" s="102"/>
      <c r="D123" s="102"/>
      <c r="E123" s="102"/>
      <c r="F123" s="102"/>
      <c r="G123" s="102"/>
      <c r="H123" s="102"/>
      <c r="I123" s="102"/>
      <c r="J123" s="103"/>
    </row>
    <row r="124" spans="1:11" ht="18.75" thickBot="1" x14ac:dyDescent="0.3">
      <c r="A124" s="104" t="s">
        <v>49</v>
      </c>
      <c r="B124" s="105"/>
      <c r="C124" s="108" t="s">
        <v>50</v>
      </c>
      <c r="D124" s="109"/>
      <c r="E124" s="109"/>
      <c r="F124" s="109"/>
      <c r="G124" s="109"/>
      <c r="H124" s="109"/>
      <c r="I124" s="109"/>
      <c r="J124" s="110"/>
    </row>
    <row r="125" spans="1:11" ht="18.75" thickBot="1" x14ac:dyDescent="0.3">
      <c r="A125" s="106"/>
      <c r="B125" s="107"/>
      <c r="C125" s="111" t="s">
        <v>51</v>
      </c>
      <c r="D125" s="112"/>
      <c r="E125" s="113"/>
      <c r="F125" s="114">
        <v>1</v>
      </c>
      <c r="G125" s="115"/>
      <c r="H125" s="50"/>
      <c r="I125" s="50"/>
      <c r="J125" s="51"/>
    </row>
    <row r="126" spans="1:11" ht="15.75" thickBot="1" x14ac:dyDescent="0.3">
      <c r="A126" s="116"/>
      <c r="B126" s="117"/>
      <c r="C126" s="117"/>
      <c r="D126" s="117"/>
      <c r="E126" s="117"/>
      <c r="F126" s="117"/>
      <c r="G126" s="117"/>
      <c r="H126" s="117"/>
      <c r="I126" s="117"/>
      <c r="J126" s="118"/>
    </row>
    <row r="127" spans="1:11" ht="21" thickBot="1" x14ac:dyDescent="0.3">
      <c r="A127" s="83" t="s">
        <v>52</v>
      </c>
      <c r="B127" s="84"/>
      <c r="C127" s="52" t="s">
        <v>53</v>
      </c>
      <c r="D127" s="53">
        <v>1</v>
      </c>
      <c r="E127" s="54">
        <v>2</v>
      </c>
      <c r="F127" s="54">
        <v>3</v>
      </c>
      <c r="G127" s="54">
        <v>4</v>
      </c>
      <c r="H127" s="55">
        <v>5</v>
      </c>
      <c r="I127" s="55">
        <v>6</v>
      </c>
      <c r="J127" s="56">
        <v>7</v>
      </c>
    </row>
    <row r="128" spans="1:11" ht="18" hidden="1" x14ac:dyDescent="0.25">
      <c r="A128" s="97" t="s">
        <v>22</v>
      </c>
      <c r="B128" s="98"/>
      <c r="C128" s="57">
        <v>7</v>
      </c>
      <c r="D128" s="58"/>
      <c r="E128" s="59"/>
      <c r="F128" s="59"/>
      <c r="G128" s="59"/>
      <c r="H128" s="60"/>
      <c r="I128" s="60"/>
      <c r="J128" s="61" t="s">
        <v>11</v>
      </c>
    </row>
    <row r="129" spans="1:10" ht="18" hidden="1" x14ac:dyDescent="0.25">
      <c r="A129" s="99" t="s">
        <v>26</v>
      </c>
      <c r="B129" s="100"/>
      <c r="C129" s="62">
        <v>7</v>
      </c>
      <c r="D129" s="63"/>
      <c r="E129" s="64"/>
      <c r="F129" s="64"/>
      <c r="G129" s="64"/>
      <c r="H129" s="65"/>
      <c r="I129" s="65"/>
      <c r="J129" s="66" t="s">
        <v>11</v>
      </c>
    </row>
    <row r="130" spans="1:10" ht="18" hidden="1" x14ac:dyDescent="0.25">
      <c r="A130" s="99" t="s">
        <v>54</v>
      </c>
      <c r="B130" s="100"/>
      <c r="C130" s="62">
        <v>7</v>
      </c>
      <c r="D130" s="63"/>
      <c r="E130" s="64"/>
      <c r="F130" s="64"/>
      <c r="G130" s="64"/>
      <c r="H130" s="65"/>
      <c r="I130" s="65"/>
      <c r="J130" s="66" t="s">
        <v>11</v>
      </c>
    </row>
    <row r="131" spans="1:10" ht="18" hidden="1" x14ac:dyDescent="0.25">
      <c r="A131" s="99" t="s">
        <v>55</v>
      </c>
      <c r="B131" s="100"/>
      <c r="C131" s="62">
        <v>6</v>
      </c>
      <c r="D131" s="63"/>
      <c r="E131" s="64"/>
      <c r="F131" s="64"/>
      <c r="G131" s="64"/>
      <c r="H131" s="65"/>
      <c r="I131" s="65"/>
      <c r="J131" s="66" t="s">
        <v>11</v>
      </c>
    </row>
    <row r="132" spans="1:10" ht="18" hidden="1" x14ac:dyDescent="0.25">
      <c r="A132" s="99" t="s">
        <v>56</v>
      </c>
      <c r="B132" s="100"/>
      <c r="C132" s="62">
        <v>7</v>
      </c>
      <c r="D132" s="63"/>
      <c r="E132" s="64"/>
      <c r="F132" s="64"/>
      <c r="G132" s="64"/>
      <c r="H132" s="65"/>
      <c r="I132" s="65" t="s">
        <v>11</v>
      </c>
      <c r="J132" s="66"/>
    </row>
    <row r="133" spans="1:10" ht="18.75" hidden="1" thickBot="1" x14ac:dyDescent="0.3">
      <c r="A133" s="95" t="s">
        <v>40</v>
      </c>
      <c r="B133" s="96"/>
      <c r="C133" s="62">
        <v>6</v>
      </c>
      <c r="D133" s="63"/>
      <c r="E133" s="64"/>
      <c r="F133" s="64"/>
      <c r="G133" s="64"/>
      <c r="H133" s="65"/>
      <c r="I133" s="65"/>
      <c r="J133" s="66" t="s">
        <v>11</v>
      </c>
    </row>
    <row r="134" spans="1:10" ht="18.75" hidden="1" thickBot="1" x14ac:dyDescent="0.3">
      <c r="A134" s="83"/>
      <c r="B134" s="84"/>
      <c r="C134" s="62"/>
      <c r="D134" s="63"/>
      <c r="E134" s="64"/>
      <c r="F134" s="64"/>
      <c r="G134" s="64"/>
      <c r="H134" s="65"/>
      <c r="I134" s="65"/>
      <c r="J134" s="66"/>
    </row>
    <row r="135" spans="1:10" ht="18.75" hidden="1" thickBot="1" x14ac:dyDescent="0.3">
      <c r="A135" s="83"/>
      <c r="B135" s="84"/>
      <c r="C135" s="62"/>
      <c r="D135" s="63"/>
      <c r="E135" s="64"/>
      <c r="F135" s="64"/>
      <c r="G135" s="64"/>
      <c r="H135" s="65"/>
      <c r="I135" s="65"/>
      <c r="J135" s="66"/>
    </row>
    <row r="136" spans="1:10" ht="18.75" hidden="1" thickBot="1" x14ac:dyDescent="0.3">
      <c r="A136" s="83"/>
      <c r="B136" s="84"/>
      <c r="C136" s="62"/>
      <c r="D136" s="63"/>
      <c r="E136" s="64"/>
      <c r="F136" s="64"/>
      <c r="G136" s="64"/>
      <c r="H136" s="65"/>
      <c r="I136" s="65"/>
      <c r="J136" s="66"/>
    </row>
    <row r="137" spans="1:10" ht="18.75" hidden="1" thickBot="1" x14ac:dyDescent="0.3">
      <c r="A137" s="83"/>
      <c r="B137" s="84"/>
      <c r="C137" s="62"/>
      <c r="D137" s="63"/>
      <c r="E137" s="64"/>
      <c r="F137" s="64"/>
      <c r="G137" s="64"/>
      <c r="H137" s="67"/>
      <c r="I137" s="67"/>
      <c r="J137" s="68"/>
    </row>
    <row r="138" spans="1:10" ht="18.75" hidden="1" thickBot="1" x14ac:dyDescent="0.3">
      <c r="A138" s="83"/>
      <c r="B138" s="84"/>
      <c r="C138" s="62"/>
      <c r="D138" s="63"/>
      <c r="E138" s="64"/>
      <c r="F138" s="64"/>
      <c r="G138" s="64"/>
      <c r="H138" s="67"/>
      <c r="I138" s="67"/>
      <c r="J138" s="68"/>
    </row>
    <row r="139" spans="1:10" ht="18.75" hidden="1" thickBot="1" x14ac:dyDescent="0.3">
      <c r="A139" s="83"/>
      <c r="B139" s="84"/>
      <c r="C139" s="62"/>
      <c r="D139" s="63"/>
      <c r="E139" s="64"/>
      <c r="F139" s="64"/>
      <c r="G139" s="64"/>
      <c r="H139" s="65"/>
      <c r="I139" s="65"/>
      <c r="J139" s="66"/>
    </row>
    <row r="140" spans="1:10" ht="18.75" hidden="1" thickBot="1" x14ac:dyDescent="0.3">
      <c r="A140" s="83"/>
      <c r="B140" s="84"/>
      <c r="C140" s="62"/>
      <c r="D140" s="63"/>
      <c r="E140" s="64"/>
      <c r="F140" s="64"/>
      <c r="G140" s="64"/>
      <c r="H140" s="69"/>
      <c r="I140" s="69"/>
      <c r="J140" s="70"/>
    </row>
    <row r="141" spans="1:10" ht="15.75" hidden="1" thickBot="1" x14ac:dyDescent="0.3">
      <c r="A141" s="85" t="s">
        <v>57</v>
      </c>
      <c r="B141" s="86">
        <f>SUM(B128:B140)</f>
        <v>0</v>
      </c>
      <c r="C141" s="71">
        <f>SUM(C128:C140)</f>
        <v>40</v>
      </c>
      <c r="D141" s="72">
        <f>((IF(D128="X",D127,"0")*$E128)+(IF(D129="X",D127,"0")*$E129)+(IF(D130="X",D127,"0")*$E130)+(IF(D131="X",D127,"0")*$E131)+(IF(D132="X",D127,"0")*$E132)+(IF(D133="X",D127,"0")*$E133)+(IF(D134="X",D127,"0")*$E134)+(IF(D135="X",D127,"0")*$E135)+(IF(D136="X",D127,"0")*$E136)+(IF(D137="X",D127,"0")*$E137)+(IF(D138="X",D127,"0")*$E138)+(IF(D139="X",D127,"0")*$E139)+(IF(D140="X",D127,"0")*$E140))</f>
        <v>0</v>
      </c>
      <c r="E141" s="72">
        <f>((IF(E128="X",E127,"0")*$E128)+(IF(E129="X",E127,"0")*$E129)+(IF(E130="X",E127,"0")*$E130)+(IF(E131="X",E127,"0")*$E131)+(IF(E132="X",E127,"0")*$E132)+(IF(E133="X",E127,"0")*$E133)+(IF(E134="X",E127,"0")*$E134)+(IF(E135="X",E127,"0")*$E135)+(IF(E136="X",E127,"0")*$E136)+(IF(E137="X",E127,"0")*$E137)+(IF(E138="X",E127,"0")*$E138)+(IF(E139="X",E127,"0")*$E139)+(IF(E140="X",E127,"0")*$E140))</f>
        <v>0</v>
      </c>
      <c r="F141" s="72">
        <f>((IF(F128="X",F127,"0")*$E128)+(IF(F129="X",F127,"0")*$E129)+(IF(F130="X",F127,"0")*$E130)+(IF(F131="X",F127,"0")*$E131)+(IF(F132="X",F127,"0")*$E132)+(IF(F133="X",F127,"0")*$E133)+(IF(F134="X",F127,"0")*$E134)+IF(F135="X",F127,"0")*$E135)+(IF(F136="X",F127,"0")*$E136)+(IF(F137="X",F127,"0")*$E137)+(IF(F138="X",F127,"0")*$E138)+(IF(F139="X",F127,"0")*$E139)+(IF(F140="X",F127,"0")*$E140)</f>
        <v>0</v>
      </c>
      <c r="G141" s="72">
        <f>((IF(G128="X",G127,"0")*$E128)+(IF(G129="X",G127,"0")*$E129)+(IF(G130="X",G127,"0")*$E130)+(IF(G131="X",G127,"0")*$E131)+(IF(G132="X",G127,"0")*$E132)+(IF(G133="X",G127,"0")*$E133)+(IF(G134="X",G127,"0")*$E134)+(IF(G135="X",G127,"0")*$E135)+(IF(G136="X",G127,"0")*$E136)+(IF(G137="X",G127,"0")*$E137)+(IF(G138="X",G127,"0")*$E138)+(IF(G139="X",G127,"0")*$E139)+(IF(G140="X",G127,"0")*$E140))</f>
        <v>0</v>
      </c>
      <c r="H141" s="73">
        <f>((IF(H128="X",H127,"0")*$E128)+(IF(H129="X",H127,"0")*$E129)+(IF(H130="X",H127,"0")*$E130)+(IF(H131="X",H127,"0")*$E131)+(IF(H132="X",H127,"0")*$E132)+(IF(H133="X",H127,"0")*$E133)+(IF(H134="X",H127,"0")*$E134)+(IF(H135="X",H127,"0")*$E135)+(IF(H136="X",H127,"0")*$E136)+(IF(H137="X",H127,"0")*$E137)+(IF(H138="X",H127,"0")*$E138)+(IF(H139="X",H127,"0")*$E139)+(IF(H140="X",H127,"0")*$E140))</f>
        <v>0</v>
      </c>
      <c r="I141" s="73">
        <f>((IF(I128="X",I127,"0")*$E128)+(IF(I129="X",I127,"0")*$E129)+(IF(I130="X",I127,"0")*$E130)+(IF(I131="X",I127,"0")*$E131)+(IF(I132="X",I127,"0")*$E132)+(IF(I133="X",I127,"0")*$E133)+(IF(I134="X",I127,"0")*$E134)+(IF(I135="X",I127,"0")*$E135)+(IF(I136="X",I127,"0")*$E136)+(IF(I137="X",I127,"0")*$E137)+(IF(I138="X",I127,"0")*$E138)+(IF(I139="X",I127,"0")*$E139)+(IF(I140="X",I127,"0")*$E140))</f>
        <v>0</v>
      </c>
      <c r="J141" s="73">
        <f>((IF(J128="X",J127,"0")*$E128)+(IF(J129="X",J127,"0")*$E129)+(IF(J130="X",J127,"0")*$E130)+(IF(J131="X",J127,"0")*$E131)+(IF(J132="X",J127,"0")*$E132)+(IF(J133="X",J127,"0")*$E133)+(IF(J134="X",J127,"0")*$E134)+(IF(J136="X",J127,"0")*$E136)+(IF(J137="X",J127,"0")*$E137)+(IF(J138="X",J127,"0")*$E138)+(IF(J139="X",J127,"0")*$E139)+(IF(J140="X",J127,"0")*$E140)+(IF(J135="X",J127,"0")*$E135))</f>
        <v>0</v>
      </c>
    </row>
    <row r="142" spans="1:10" ht="15.75" hidden="1" thickBot="1" x14ac:dyDescent="0.3">
      <c r="A142" s="44"/>
      <c r="B142" s="45"/>
      <c r="C142" s="46"/>
      <c r="D142" s="47"/>
      <c r="E142" s="48"/>
      <c r="F142" s="48"/>
      <c r="G142" s="48"/>
      <c r="H142" s="48"/>
      <c r="I142" s="48"/>
      <c r="J142" s="74">
        <v>273</v>
      </c>
    </row>
    <row r="143" spans="1:10" ht="18.75" thickBot="1" x14ac:dyDescent="0.3">
      <c r="A143" s="87" t="s">
        <v>45</v>
      </c>
      <c r="B143" s="88"/>
      <c r="C143" s="75">
        <f>F125</f>
        <v>1</v>
      </c>
      <c r="D143" s="89" t="s">
        <v>46</v>
      </c>
      <c r="E143" s="91">
        <f>(C144+C143)/2</f>
        <v>0.98750000000000004</v>
      </c>
      <c r="F143" s="76"/>
      <c r="G143" s="76"/>
      <c r="H143" s="76"/>
      <c r="I143" s="76"/>
      <c r="J143" s="76"/>
    </row>
    <row r="144" spans="1:10" ht="24.75" customHeight="1" thickBot="1" x14ac:dyDescent="0.3">
      <c r="A144" s="93" t="s">
        <v>47</v>
      </c>
      <c r="B144" s="94"/>
      <c r="C144" s="77">
        <f>J142/(C141*7)</f>
        <v>0.97499999999999998</v>
      </c>
      <c r="D144" s="90"/>
      <c r="E144" s="92"/>
      <c r="F144" s="78"/>
      <c r="G144" s="79"/>
      <c r="H144" s="80"/>
      <c r="I144" s="81"/>
      <c r="J144" s="82"/>
    </row>
  </sheetData>
  <mergeCells count="182">
    <mergeCell ref="A4:E4"/>
    <mergeCell ref="F4:G4"/>
    <mergeCell ref="H4:I4"/>
    <mergeCell ref="A5:B5"/>
    <mergeCell ref="C5:E5"/>
    <mergeCell ref="F5:G5"/>
    <mergeCell ref="H5:I5"/>
    <mergeCell ref="A8:B8"/>
    <mergeCell ref="C8:E8"/>
    <mergeCell ref="F8:G8"/>
    <mergeCell ref="H8:I8"/>
    <mergeCell ref="A9:B9"/>
    <mergeCell ref="C9:E9"/>
    <mergeCell ref="F9:G9"/>
    <mergeCell ref="H9:I9"/>
    <mergeCell ref="A6:B6"/>
    <mergeCell ref="C6:E6"/>
    <mergeCell ref="F6:G6"/>
    <mergeCell ref="H6:I6"/>
    <mergeCell ref="A7:B7"/>
    <mergeCell ref="C7:E7"/>
    <mergeCell ref="F7:G7"/>
    <mergeCell ref="H7:I7"/>
    <mergeCell ref="A12:B12"/>
    <mergeCell ref="C12:E12"/>
    <mergeCell ref="F12:G12"/>
    <mergeCell ref="H12:I12"/>
    <mergeCell ref="C13:F13"/>
    <mergeCell ref="G13:I13"/>
    <mergeCell ref="A10:B10"/>
    <mergeCell ref="C10:E10"/>
    <mergeCell ref="F10:G10"/>
    <mergeCell ref="H10:I10"/>
    <mergeCell ref="A11:B11"/>
    <mergeCell ref="C11:E11"/>
    <mergeCell ref="F11:G11"/>
    <mergeCell ref="H11:I11"/>
    <mergeCell ref="A23:B23"/>
    <mergeCell ref="A24:B24"/>
    <mergeCell ref="A25:B25"/>
    <mergeCell ref="C26:F26"/>
    <mergeCell ref="G26:J26"/>
    <mergeCell ref="A27:J27"/>
    <mergeCell ref="A15:B15"/>
    <mergeCell ref="A16:B16"/>
    <mergeCell ref="A17:B17"/>
    <mergeCell ref="A19:B19"/>
    <mergeCell ref="A20:B20"/>
    <mergeCell ref="A21:B21"/>
    <mergeCell ref="A32:B32"/>
    <mergeCell ref="A33:B33"/>
    <mergeCell ref="A35:B35"/>
    <mergeCell ref="A36:B36"/>
    <mergeCell ref="A37:B37"/>
    <mergeCell ref="A38:B38"/>
    <mergeCell ref="C28:F28"/>
    <mergeCell ref="G28:I28"/>
    <mergeCell ref="A30:B30"/>
    <mergeCell ref="A31:B31"/>
    <mergeCell ref="A46:B46"/>
    <mergeCell ref="A47:B47"/>
    <mergeCell ref="A49:B49"/>
    <mergeCell ref="A50:B50"/>
    <mergeCell ref="A51:B51"/>
    <mergeCell ref="A53:B53"/>
    <mergeCell ref="A40:B40"/>
    <mergeCell ref="A41:B41"/>
    <mergeCell ref="A42:B42"/>
    <mergeCell ref="A44:B44"/>
    <mergeCell ref="A45:B45"/>
    <mergeCell ref="A63:E63"/>
    <mergeCell ref="F63:G63"/>
    <mergeCell ref="H63:I63"/>
    <mergeCell ref="A64:B64"/>
    <mergeCell ref="C64:E64"/>
    <mergeCell ref="F64:G64"/>
    <mergeCell ref="H64:I64"/>
    <mergeCell ref="A54:B54"/>
    <mergeCell ref="A55:B55"/>
    <mergeCell ref="A56:B56"/>
    <mergeCell ref="C57:F57"/>
    <mergeCell ref="G57:J57"/>
    <mergeCell ref="B59:C59"/>
    <mergeCell ref="D59:F60"/>
    <mergeCell ref="G59:J60"/>
    <mergeCell ref="B60:C60"/>
    <mergeCell ref="A67:B67"/>
    <mergeCell ref="C67:E67"/>
    <mergeCell ref="F67:G67"/>
    <mergeCell ref="H67:I67"/>
    <mergeCell ref="A68:B68"/>
    <mergeCell ref="C68:E68"/>
    <mergeCell ref="F68:G68"/>
    <mergeCell ref="H68:I68"/>
    <mergeCell ref="A65:B65"/>
    <mergeCell ref="C65:E65"/>
    <mergeCell ref="F65:G65"/>
    <mergeCell ref="H65:I65"/>
    <mergeCell ref="A66:B66"/>
    <mergeCell ref="C66:E66"/>
    <mergeCell ref="F66:G66"/>
    <mergeCell ref="H66:I66"/>
    <mergeCell ref="A71:B71"/>
    <mergeCell ref="C71:E71"/>
    <mergeCell ref="F71:G71"/>
    <mergeCell ref="H71:I71"/>
    <mergeCell ref="C72:F72"/>
    <mergeCell ref="G72:I72"/>
    <mergeCell ref="A69:B69"/>
    <mergeCell ref="C69:E69"/>
    <mergeCell ref="F69:G69"/>
    <mergeCell ref="H69:I69"/>
    <mergeCell ref="A70:B70"/>
    <mergeCell ref="C70:E70"/>
    <mergeCell ref="F70:G70"/>
    <mergeCell ref="H70:I70"/>
    <mergeCell ref="A82:B82"/>
    <mergeCell ref="A83:B83"/>
    <mergeCell ref="A84:B84"/>
    <mergeCell ref="C85:F85"/>
    <mergeCell ref="G85:J85"/>
    <mergeCell ref="A74:B74"/>
    <mergeCell ref="A75:B75"/>
    <mergeCell ref="A76:B76"/>
    <mergeCell ref="A78:B78"/>
    <mergeCell ref="A79:B79"/>
    <mergeCell ref="A80:B80"/>
    <mergeCell ref="A91:B91"/>
    <mergeCell ref="A92:B92"/>
    <mergeCell ref="A94:B94"/>
    <mergeCell ref="A95:B95"/>
    <mergeCell ref="A96:B96"/>
    <mergeCell ref="A97:B97"/>
    <mergeCell ref="C87:F87"/>
    <mergeCell ref="G87:I87"/>
    <mergeCell ref="A89:B89"/>
    <mergeCell ref="A90:B90"/>
    <mergeCell ref="A106:B106"/>
    <mergeCell ref="A107:B107"/>
    <mergeCell ref="A109:B109"/>
    <mergeCell ref="A110:B110"/>
    <mergeCell ref="A111:B111"/>
    <mergeCell ref="A113:B113"/>
    <mergeCell ref="A100:B100"/>
    <mergeCell ref="A101:B101"/>
    <mergeCell ref="A102:B102"/>
    <mergeCell ref="A104:B104"/>
    <mergeCell ref="A105:B105"/>
    <mergeCell ref="A114:B114"/>
    <mergeCell ref="A115:B115"/>
    <mergeCell ref="A116:B116"/>
    <mergeCell ref="C117:F117"/>
    <mergeCell ref="G117:J117"/>
    <mergeCell ref="B119:C119"/>
    <mergeCell ref="D119:F120"/>
    <mergeCell ref="G119:J120"/>
    <mergeCell ref="B120:C120"/>
    <mergeCell ref="A127:B127"/>
    <mergeCell ref="A128:B128"/>
    <mergeCell ref="A129:B129"/>
    <mergeCell ref="A130:B130"/>
    <mergeCell ref="A131:B131"/>
    <mergeCell ref="A132:B132"/>
    <mergeCell ref="A123:J123"/>
    <mergeCell ref="A124:B125"/>
    <mergeCell ref="C124:J124"/>
    <mergeCell ref="C125:E125"/>
    <mergeCell ref="F125:G125"/>
    <mergeCell ref="A126:J126"/>
    <mergeCell ref="A139:B139"/>
    <mergeCell ref="A140:B140"/>
    <mergeCell ref="A141:B141"/>
    <mergeCell ref="A143:B143"/>
    <mergeCell ref="D143:D144"/>
    <mergeCell ref="E143:E144"/>
    <mergeCell ref="A144:B144"/>
    <mergeCell ref="A133:B133"/>
    <mergeCell ref="A134:B134"/>
    <mergeCell ref="A135:B135"/>
    <mergeCell ref="A136:B136"/>
    <mergeCell ref="A137:B137"/>
    <mergeCell ref="A138:B138"/>
  </mergeCells>
  <pageMargins left="0.7" right="0.7" top="0.75" bottom="0.75" header="0.3" footer="0.3"/>
  <pageSetup paperSize="9" scale="8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Segretario</cp:lastModifiedBy>
  <cp:lastPrinted>2026-05-29T12:00:22Z</cp:lastPrinted>
  <dcterms:created xsi:type="dcterms:W3CDTF">2015-06-05T18:19:34Z</dcterms:created>
  <dcterms:modified xsi:type="dcterms:W3CDTF">2026-06-05T08:11:21Z</dcterms:modified>
</cp:coreProperties>
</file>